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alcheva\Desktop\"/>
    </mc:Choice>
  </mc:AlternateContent>
  <bookViews>
    <workbookView xWindow="0" yWindow="0" windowWidth="28800" windowHeight="14100" tabRatio="940" activeTab="1"/>
  </bookViews>
  <sheets>
    <sheet name="Приложение № 1 " sheetId="1" r:id="rId1"/>
    <sheet name="Приложение № 2а" sheetId="2" r:id="rId2"/>
    <sheet name="Приложение № 2б" sheetId="3" r:id="rId3"/>
    <sheet name="Приложение № 3" sheetId="4" r:id="rId4"/>
    <sheet name="Приложение № 4" sheetId="5" r:id="rId5"/>
    <sheet name="Приложение № 5" sheetId="6" r:id="rId6"/>
    <sheet name="Приложение № 6" sheetId="7" r:id="rId7"/>
    <sheet name="Приложение № 7" sheetId="8" r:id="rId8"/>
    <sheet name="Прил.7_Pr1" sheetId="11" r:id="rId9"/>
    <sheet name="Прил.7_Pr2" sheetId="12" r:id="rId10"/>
    <sheet name="Прил.7_Pr3" sheetId="13" r:id="rId11"/>
    <sheet name="Прил.7_Pr4" sheetId="14" r:id="rId12"/>
    <sheet name="Прил.7_Pr5" sheetId="15" r:id="rId13"/>
    <sheet name="Прил.7_Pr6" sheetId="16" r:id="rId14"/>
    <sheet name="Прил.7_Pr7" sheetId="17" r:id="rId15"/>
    <sheet name="Прил.7_Pr8" sheetId="18" r:id="rId16"/>
    <sheet name="Прил.7_Pr9" sheetId="19" r:id="rId17"/>
    <sheet name="Прил.7_Pr10" sheetId="20" r:id="rId18"/>
    <sheet name="Прил.7_Pr11" sheetId="21" r:id="rId19"/>
    <sheet name="Прил.7_Pr12" sheetId="25" r:id="rId20"/>
    <sheet name="Прил.7_Pr13" sheetId="26" r:id="rId21"/>
    <sheet name="Прил.7_Pr14" sheetId="27" r:id="rId22"/>
    <sheet name="Прил.7_Pr15" sheetId="28" r:id="rId23"/>
    <sheet name="Справка за разходите" sheetId="9" r:id="rId24"/>
    <sheet name="Справка индикатори" sheetId="10" r:id="rId25"/>
    <sheet name="Ключови индикатори" sheetId="24" r:id="rId26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7" i="1" l="1"/>
  <c r="D5" i="1" s="1"/>
  <c r="E12" i="1" l="1"/>
  <c r="E7" i="1"/>
  <c r="E5" i="1" s="1"/>
  <c r="C7" i="1"/>
  <c r="C5" i="1" s="1"/>
  <c r="L8" i="24" l="1"/>
  <c r="D14" i="24"/>
  <c r="D13" i="24"/>
  <c r="D11" i="24"/>
  <c r="D10" i="24"/>
  <c r="E23" i="14"/>
  <c r="E36" i="8"/>
  <c r="E32" i="8"/>
  <c r="G15" i="28"/>
  <c r="E23" i="26"/>
  <c r="G15" i="20"/>
  <c r="G15" i="19"/>
  <c r="F23" i="17"/>
  <c r="E23" i="17"/>
  <c r="G23" i="16"/>
  <c r="F23" i="13"/>
  <c r="G23" i="13"/>
  <c r="E23" i="13"/>
  <c r="E23" i="12"/>
  <c r="F9" i="12"/>
  <c r="E7" i="11"/>
  <c r="F7" i="11"/>
  <c r="E9" i="11"/>
  <c r="F9" i="11"/>
  <c r="E11" i="11"/>
  <c r="F11" i="11"/>
  <c r="E31" i="4" l="1"/>
  <c r="C31" i="4"/>
  <c r="J15" i="24" l="1"/>
  <c r="J13" i="24"/>
  <c r="M13" i="24"/>
  <c r="I14" i="24"/>
  <c r="M14" i="24"/>
  <c r="L15" i="24"/>
  <c r="K15" i="24" s="1"/>
  <c r="M15" i="24"/>
  <c r="M12" i="24"/>
  <c r="M10" i="24"/>
  <c r="L16" i="3"/>
  <c r="G23" i="17"/>
  <c r="L15" i="3" s="1"/>
  <c r="F42" i="8"/>
  <c r="G42" i="8"/>
  <c r="E42" i="8"/>
  <c r="F40" i="8"/>
  <c r="E40" i="8"/>
  <c r="G36" i="8"/>
  <c r="G37" i="8"/>
  <c r="F36" i="8"/>
  <c r="F37" i="8"/>
  <c r="G32" i="8"/>
  <c r="F32" i="8"/>
  <c r="G31" i="8"/>
  <c r="F31" i="8"/>
  <c r="F13" i="8"/>
  <c r="G23" i="26"/>
  <c r="L22" i="3" s="1"/>
  <c r="L13" i="24" s="1"/>
  <c r="K13" i="24" s="1"/>
  <c r="F23" i="26"/>
  <c r="G23" i="12"/>
  <c r="L10" i="3" s="1"/>
  <c r="L11" i="24" s="1"/>
  <c r="F23" i="12"/>
  <c r="D31" i="4" l="1"/>
  <c r="E26" i="4"/>
  <c r="C10" i="4"/>
  <c r="D26" i="4"/>
  <c r="C26" i="4" l="1"/>
  <c r="D10" i="4" l="1"/>
  <c r="E29" i="4"/>
  <c r="D29" i="4"/>
  <c r="C29" i="4"/>
  <c r="C8" i="4"/>
  <c r="C6" i="4" s="1"/>
  <c r="C5" i="4" s="1"/>
  <c r="E43" i="8" l="1"/>
  <c r="F43" i="8"/>
  <c r="G43" i="8"/>
  <c r="E16" i="4" l="1"/>
  <c r="L25" i="3" l="1"/>
  <c r="L19" i="3"/>
  <c r="I14" i="3"/>
  <c r="L12" i="3"/>
  <c r="M9" i="3"/>
  <c r="M13" i="3"/>
  <c r="F12" i="8" l="1"/>
  <c r="G12" i="8"/>
  <c r="G8" i="8" s="1"/>
  <c r="F14" i="8"/>
  <c r="G14" i="8"/>
  <c r="G13" i="8"/>
  <c r="E15" i="28"/>
  <c r="F15" i="28"/>
  <c r="F41" i="8"/>
  <c r="G41" i="8"/>
  <c r="E41" i="8"/>
  <c r="F54" i="8"/>
  <c r="G54" i="8"/>
  <c r="E54" i="8"/>
  <c r="G9" i="17"/>
  <c r="F9" i="17"/>
  <c r="E9" i="17"/>
  <c r="F39" i="8"/>
  <c r="G39" i="8"/>
  <c r="E39" i="8"/>
  <c r="F38" i="8"/>
  <c r="G38" i="8"/>
  <c r="E38" i="8"/>
  <c r="G27" i="8"/>
  <c r="F23" i="16"/>
  <c r="L14" i="3"/>
  <c r="E23" i="16"/>
  <c r="E34" i="16"/>
  <c r="F34" i="16"/>
  <c r="G34" i="16"/>
  <c r="F33" i="8"/>
  <c r="G33" i="8"/>
  <c r="E33" i="8"/>
  <c r="E31" i="8"/>
  <c r="F30" i="8"/>
  <c r="G30" i="8"/>
  <c r="E30" i="8"/>
  <c r="F29" i="8"/>
  <c r="G29" i="8"/>
  <c r="E29" i="8"/>
  <c r="G17" i="8"/>
  <c r="G18" i="8"/>
  <c r="G19" i="8"/>
  <c r="G20" i="8"/>
  <c r="G21" i="8"/>
  <c r="F17" i="8"/>
  <c r="F18" i="8"/>
  <c r="F19" i="8"/>
  <c r="F20" i="8"/>
  <c r="F21" i="8"/>
  <c r="E17" i="8"/>
  <c r="E18" i="8"/>
  <c r="E19" i="8"/>
  <c r="E20" i="8"/>
  <c r="E21" i="8"/>
  <c r="F16" i="8"/>
  <c r="G16" i="8"/>
  <c r="E16" i="8"/>
  <c r="E13" i="8"/>
  <c r="E14" i="8"/>
  <c r="E12" i="8"/>
  <c r="G25" i="28"/>
  <c r="F25" i="28"/>
  <c r="E25" i="28"/>
  <c r="F28" i="28"/>
  <c r="G11" i="28"/>
  <c r="F11" i="28"/>
  <c r="F30" i="28" s="1"/>
  <c r="E11" i="28"/>
  <c r="E30" i="28" s="1"/>
  <c r="G10" i="28"/>
  <c r="F10" i="28"/>
  <c r="E10" i="28"/>
  <c r="G9" i="28"/>
  <c r="F9" i="28"/>
  <c r="E9" i="28"/>
  <c r="G8" i="28"/>
  <c r="F8" i="28"/>
  <c r="E8" i="28"/>
  <c r="G26" i="27"/>
  <c r="F26" i="27"/>
  <c r="E26" i="27"/>
  <c r="G23" i="27"/>
  <c r="L23" i="3" s="1"/>
  <c r="L14" i="24" s="1"/>
  <c r="K14" i="24" s="1"/>
  <c r="F23" i="27"/>
  <c r="E23" i="27"/>
  <c r="E29" i="27" s="1"/>
  <c r="G15" i="27"/>
  <c r="F15" i="27"/>
  <c r="E15" i="27"/>
  <c r="G11" i="27"/>
  <c r="F11" i="27"/>
  <c r="E11" i="27"/>
  <c r="G10" i="27"/>
  <c r="F10" i="27"/>
  <c r="E10" i="27"/>
  <c r="G9" i="27"/>
  <c r="F9" i="27"/>
  <c r="E9" i="27"/>
  <c r="G8" i="27"/>
  <c r="F8" i="27"/>
  <c r="E8" i="27"/>
  <c r="G28" i="26"/>
  <c r="F28" i="26"/>
  <c r="F31" i="26" s="1"/>
  <c r="E28" i="26"/>
  <c r="E31" i="26" s="1"/>
  <c r="G15" i="26"/>
  <c r="F15" i="26"/>
  <c r="E15" i="26"/>
  <c r="G11" i="26"/>
  <c r="F11" i="26"/>
  <c r="E11" i="26"/>
  <c r="E33" i="26" s="1"/>
  <c r="G10" i="26"/>
  <c r="F10" i="26"/>
  <c r="E10" i="26"/>
  <c r="G9" i="26"/>
  <c r="F9" i="26"/>
  <c r="E9" i="26"/>
  <c r="G8" i="26"/>
  <c r="F8" i="26"/>
  <c r="E8" i="26"/>
  <c r="G27" i="25"/>
  <c r="F27" i="25"/>
  <c r="E27" i="25"/>
  <c r="G23" i="25"/>
  <c r="L20" i="3" s="1"/>
  <c r="F23" i="25"/>
  <c r="E23" i="25"/>
  <c r="G15" i="25"/>
  <c r="F15" i="25"/>
  <c r="E15" i="25"/>
  <c r="G11" i="25"/>
  <c r="F11" i="25"/>
  <c r="E11" i="25"/>
  <c r="G10" i="25"/>
  <c r="F10" i="25"/>
  <c r="E10" i="25"/>
  <c r="G9" i="25"/>
  <c r="F9" i="25"/>
  <c r="E9" i="25"/>
  <c r="G8" i="25"/>
  <c r="F8" i="25"/>
  <c r="E8" i="25"/>
  <c r="G25" i="21"/>
  <c r="F25" i="21"/>
  <c r="F28" i="21" s="1"/>
  <c r="E25" i="21"/>
  <c r="E28" i="21" s="1"/>
  <c r="G15" i="21"/>
  <c r="F15" i="21"/>
  <c r="E15" i="21"/>
  <c r="G11" i="21"/>
  <c r="F11" i="21"/>
  <c r="F30" i="21" s="1"/>
  <c r="E11" i="21"/>
  <c r="E30" i="21" s="1"/>
  <c r="G10" i="21"/>
  <c r="F10" i="21"/>
  <c r="E10" i="21"/>
  <c r="G9" i="21"/>
  <c r="F9" i="21"/>
  <c r="E9" i="21"/>
  <c r="G8" i="21"/>
  <c r="F8" i="21"/>
  <c r="E8" i="21"/>
  <c r="G25" i="20"/>
  <c r="G28" i="20" s="1"/>
  <c r="F25" i="20"/>
  <c r="F28" i="20" s="1"/>
  <c r="E25" i="20"/>
  <c r="E28" i="20" s="1"/>
  <c r="F15" i="20"/>
  <c r="E15" i="20"/>
  <c r="G11" i="20"/>
  <c r="G30" i="20" s="1"/>
  <c r="F11" i="20"/>
  <c r="F30" i="20" s="1"/>
  <c r="E11" i="20"/>
  <c r="E30" i="20" s="1"/>
  <c r="G10" i="20"/>
  <c r="F10" i="20"/>
  <c r="E10" i="20"/>
  <c r="G9" i="20"/>
  <c r="F9" i="20"/>
  <c r="E9" i="20"/>
  <c r="G8" i="20"/>
  <c r="F8" i="20"/>
  <c r="E8" i="20"/>
  <c r="G25" i="19"/>
  <c r="F25" i="19"/>
  <c r="E25" i="19"/>
  <c r="E28" i="19" s="1"/>
  <c r="F28" i="19"/>
  <c r="F15" i="19"/>
  <c r="E15" i="19"/>
  <c r="G11" i="19"/>
  <c r="F11" i="19"/>
  <c r="F30" i="19" s="1"/>
  <c r="E11" i="19"/>
  <c r="E30" i="19" s="1"/>
  <c r="G10" i="19"/>
  <c r="F10" i="19"/>
  <c r="E10" i="19"/>
  <c r="G9" i="19"/>
  <c r="F9" i="19"/>
  <c r="E9" i="19"/>
  <c r="G8" i="19"/>
  <c r="F8" i="19"/>
  <c r="E8" i="19"/>
  <c r="G25" i="18"/>
  <c r="F25" i="18"/>
  <c r="F28" i="18" s="1"/>
  <c r="E25" i="18"/>
  <c r="G15" i="18"/>
  <c r="F15" i="18"/>
  <c r="E15" i="18"/>
  <c r="G11" i="18"/>
  <c r="F11" i="18"/>
  <c r="F30" i="18" s="1"/>
  <c r="E11" i="18"/>
  <c r="E30" i="18" s="1"/>
  <c r="G10" i="18"/>
  <c r="F10" i="18"/>
  <c r="E10" i="18"/>
  <c r="G9" i="18"/>
  <c r="F9" i="18"/>
  <c r="E9" i="18"/>
  <c r="G8" i="18"/>
  <c r="F8" i="18"/>
  <c r="E8" i="18"/>
  <c r="G28" i="17"/>
  <c r="F28" i="17"/>
  <c r="E28" i="17"/>
  <c r="F31" i="17"/>
  <c r="G15" i="17"/>
  <c r="F15" i="17"/>
  <c r="E15" i="17"/>
  <c r="G11" i="17"/>
  <c r="F11" i="17"/>
  <c r="F33" i="17" s="1"/>
  <c r="E11" i="17"/>
  <c r="E33" i="17" s="1"/>
  <c r="G10" i="17"/>
  <c r="F10" i="17"/>
  <c r="E10" i="17"/>
  <c r="G8" i="17"/>
  <c r="F8" i="17"/>
  <c r="E8" i="17"/>
  <c r="F37" i="16"/>
  <c r="G15" i="16"/>
  <c r="F15" i="16"/>
  <c r="E15" i="16"/>
  <c r="G11" i="16"/>
  <c r="F11" i="16"/>
  <c r="E11" i="16"/>
  <c r="E39" i="16" s="1"/>
  <c r="G10" i="16"/>
  <c r="F10" i="16"/>
  <c r="E10" i="16"/>
  <c r="G9" i="16"/>
  <c r="F9" i="16"/>
  <c r="E9" i="16"/>
  <c r="G8" i="16"/>
  <c r="F8" i="16"/>
  <c r="E8" i="16"/>
  <c r="G25" i="15"/>
  <c r="F25" i="15"/>
  <c r="E25" i="15"/>
  <c r="E28" i="15" s="1"/>
  <c r="F28" i="15"/>
  <c r="G15" i="15"/>
  <c r="F15" i="15"/>
  <c r="E15" i="15"/>
  <c r="G11" i="15"/>
  <c r="F11" i="15"/>
  <c r="E11" i="15"/>
  <c r="E30" i="15" s="1"/>
  <c r="G10" i="15"/>
  <c r="F10" i="15"/>
  <c r="E10" i="15"/>
  <c r="G9" i="15"/>
  <c r="F9" i="15"/>
  <c r="E9" i="15"/>
  <c r="G8" i="15"/>
  <c r="F8" i="15"/>
  <c r="E8" i="15"/>
  <c r="G25" i="14"/>
  <c r="M12" i="3" s="1"/>
  <c r="F25" i="14"/>
  <c r="E25" i="14"/>
  <c r="E28" i="14"/>
  <c r="E37" i="8" s="1"/>
  <c r="G15" i="14"/>
  <c r="F15" i="14"/>
  <c r="E15" i="14"/>
  <c r="G11" i="14"/>
  <c r="F11" i="14"/>
  <c r="E11" i="14"/>
  <c r="G10" i="14"/>
  <c r="F10" i="14"/>
  <c r="E10" i="14"/>
  <c r="G9" i="14"/>
  <c r="F9" i="14"/>
  <c r="E9" i="14"/>
  <c r="G8" i="14"/>
  <c r="F8" i="14"/>
  <c r="E8" i="14"/>
  <c r="G29" i="13"/>
  <c r="M11" i="3" s="1"/>
  <c r="F29" i="13"/>
  <c r="E29" i="13"/>
  <c r="L11" i="3"/>
  <c r="G15" i="13"/>
  <c r="F15" i="13"/>
  <c r="E15" i="13"/>
  <c r="G11" i="13"/>
  <c r="F11" i="13"/>
  <c r="E11" i="13"/>
  <c r="G10" i="13"/>
  <c r="F10" i="13"/>
  <c r="E10" i="13"/>
  <c r="G9" i="13"/>
  <c r="F9" i="13"/>
  <c r="E9" i="13"/>
  <c r="G8" i="13"/>
  <c r="F8" i="13"/>
  <c r="E8" i="13"/>
  <c r="G27" i="12"/>
  <c r="M10" i="3" s="1"/>
  <c r="M11" i="24" s="1"/>
  <c r="K11" i="24" s="1"/>
  <c r="F27" i="12"/>
  <c r="F30" i="12" s="1"/>
  <c r="E27" i="12"/>
  <c r="G15" i="12"/>
  <c r="F15" i="12"/>
  <c r="E15" i="12"/>
  <c r="G11" i="12"/>
  <c r="F11" i="12"/>
  <c r="E11" i="12"/>
  <c r="G10" i="12"/>
  <c r="F10" i="12"/>
  <c r="E10" i="12"/>
  <c r="G9" i="12"/>
  <c r="E9" i="12"/>
  <c r="G8" i="12"/>
  <c r="F8" i="12"/>
  <c r="E8" i="12"/>
  <c r="F7" i="21" l="1"/>
  <c r="F7" i="18"/>
  <c r="F32" i="18" s="1"/>
  <c r="F39" i="16"/>
  <c r="E32" i="13"/>
  <c r="G23" i="8"/>
  <c r="F7" i="17"/>
  <c r="F35" i="17" s="1"/>
  <c r="F14" i="2" s="1"/>
  <c r="F30" i="25"/>
  <c r="G7" i="21"/>
  <c r="I19" i="3" s="1"/>
  <c r="G7" i="17"/>
  <c r="I15" i="3" s="1"/>
  <c r="E23" i="8"/>
  <c r="G11" i="8"/>
  <c r="E7" i="17"/>
  <c r="E35" i="17" s="1"/>
  <c r="E7" i="12"/>
  <c r="E34" i="12" s="1"/>
  <c r="F7" i="16"/>
  <c r="F41" i="16" s="1"/>
  <c r="F13" i="2" s="1"/>
  <c r="F7" i="19"/>
  <c r="F32" i="19" s="1"/>
  <c r="F16" i="2" s="1"/>
  <c r="E7" i="20"/>
  <c r="E32" i="20" s="1"/>
  <c r="E17" i="2" s="1"/>
  <c r="F11" i="8"/>
  <c r="F15" i="2"/>
  <c r="F22" i="9"/>
  <c r="E14" i="2"/>
  <c r="E21" i="9"/>
  <c r="F7" i="12"/>
  <c r="F34" i="12" s="1"/>
  <c r="E28" i="28"/>
  <c r="G7" i="28"/>
  <c r="E7" i="28"/>
  <c r="E32" i="28" s="1"/>
  <c r="F7" i="28"/>
  <c r="F32" i="28" s="1"/>
  <c r="E7" i="27"/>
  <c r="E33" i="27" s="1"/>
  <c r="E31" i="27"/>
  <c r="F29" i="27"/>
  <c r="F31" i="27"/>
  <c r="F7" i="27"/>
  <c r="F33" i="27" s="1"/>
  <c r="G7" i="27"/>
  <c r="I23" i="3" s="1"/>
  <c r="F7" i="26"/>
  <c r="F35" i="26" s="1"/>
  <c r="G31" i="26"/>
  <c r="G7" i="26"/>
  <c r="F33" i="26"/>
  <c r="E7" i="26"/>
  <c r="E35" i="26" s="1"/>
  <c r="E32" i="25"/>
  <c r="F32" i="25"/>
  <c r="G7" i="25"/>
  <c r="I20" i="3" s="1"/>
  <c r="E30" i="25"/>
  <c r="E7" i="25"/>
  <c r="E34" i="25" s="1"/>
  <c r="F7" i="25"/>
  <c r="F34" i="25" s="1"/>
  <c r="F32" i="21"/>
  <c r="E7" i="21"/>
  <c r="E32" i="21" s="1"/>
  <c r="G7" i="20"/>
  <c r="F7" i="20"/>
  <c r="F32" i="20" s="1"/>
  <c r="E7" i="19"/>
  <c r="E32" i="19" s="1"/>
  <c r="G7" i="19"/>
  <c r="I17" i="3" s="1"/>
  <c r="E28" i="18"/>
  <c r="E7" i="18"/>
  <c r="E32" i="18" s="1"/>
  <c r="G7" i="18"/>
  <c r="I16" i="3" s="1"/>
  <c r="E31" i="17"/>
  <c r="E37" i="16"/>
  <c r="G7" i="16"/>
  <c r="E7" i="16"/>
  <c r="E41" i="16" s="1"/>
  <c r="F7" i="15"/>
  <c r="F32" i="15" s="1"/>
  <c r="E7" i="15"/>
  <c r="E32" i="15" s="1"/>
  <c r="G7" i="15"/>
  <c r="F30" i="15"/>
  <c r="F28" i="14"/>
  <c r="F7" i="14"/>
  <c r="F32" i="14" s="1"/>
  <c r="E30" i="14"/>
  <c r="F30" i="14"/>
  <c r="G7" i="14"/>
  <c r="E7" i="14"/>
  <c r="E32" i="14" s="1"/>
  <c r="E7" i="13"/>
  <c r="E36" i="13" s="1"/>
  <c r="F32" i="13"/>
  <c r="G32" i="13"/>
  <c r="G7" i="13"/>
  <c r="G30" i="12"/>
  <c r="G7" i="12"/>
  <c r="G34" i="13"/>
  <c r="E34" i="13"/>
  <c r="F34" i="13"/>
  <c r="F7" i="13"/>
  <c r="F36" i="13" s="1"/>
  <c r="F32" i="12"/>
  <c r="E32" i="12"/>
  <c r="G28" i="28"/>
  <c r="G30" i="28"/>
  <c r="G33" i="27"/>
  <c r="G29" i="27"/>
  <c r="G31" i="27"/>
  <c r="G33" i="26"/>
  <c r="G30" i="25"/>
  <c r="G32" i="25"/>
  <c r="G28" i="21"/>
  <c r="G30" i="21"/>
  <c r="G28" i="19"/>
  <c r="G30" i="19"/>
  <c r="G28" i="18"/>
  <c r="G30" i="18"/>
  <c r="G32" i="18"/>
  <c r="G31" i="17"/>
  <c r="G33" i="17"/>
  <c r="G37" i="16"/>
  <c r="G39" i="16"/>
  <c r="G41" i="16"/>
  <c r="G28" i="15"/>
  <c r="G30" i="15"/>
  <c r="G28" i="14"/>
  <c r="G30" i="14"/>
  <c r="G32" i="12"/>
  <c r="E30" i="12"/>
  <c r="G32" i="21" l="1"/>
  <c r="G35" i="17"/>
  <c r="F21" i="9"/>
  <c r="G32" i="28"/>
  <c r="I25" i="3"/>
  <c r="G22" i="2"/>
  <c r="G29" i="9"/>
  <c r="E24" i="9"/>
  <c r="G15" i="2"/>
  <c r="G22" i="9"/>
  <c r="G35" i="26"/>
  <c r="I22" i="3"/>
  <c r="G34" i="25"/>
  <c r="G18" i="2"/>
  <c r="G25" i="9"/>
  <c r="G32" i="20"/>
  <c r="I18" i="3"/>
  <c r="G32" i="19"/>
  <c r="G14" i="2"/>
  <c r="G21" i="9"/>
  <c r="G13" i="2"/>
  <c r="G20" i="9"/>
  <c r="F20" i="9"/>
  <c r="G32" i="15"/>
  <c r="I13" i="3"/>
  <c r="I13" i="24" s="1"/>
  <c r="H13" i="24" s="1"/>
  <c r="E13" i="24" s="1"/>
  <c r="G32" i="14"/>
  <c r="I12" i="3"/>
  <c r="G36" i="13"/>
  <c r="I11" i="3"/>
  <c r="G34" i="12"/>
  <c r="I10" i="3"/>
  <c r="I11" i="24" s="1"/>
  <c r="F23" i="9"/>
  <c r="E10" i="2"/>
  <c r="E17" i="9"/>
  <c r="F10" i="2"/>
  <c r="F17" i="9"/>
  <c r="E18" i="2"/>
  <c r="E25" i="9"/>
  <c r="F21" i="2"/>
  <c r="F28" i="9"/>
  <c r="E13" i="2"/>
  <c r="E20" i="9"/>
  <c r="F18" i="2"/>
  <c r="F25" i="9"/>
  <c r="F9" i="2"/>
  <c r="F16" i="9"/>
  <c r="E9" i="2"/>
  <c r="E16" i="9"/>
  <c r="E15" i="2"/>
  <c r="E22" i="9"/>
  <c r="F17" i="2"/>
  <c r="F24" i="9"/>
  <c r="F19" i="2"/>
  <c r="F26" i="9"/>
  <c r="F22" i="2"/>
  <c r="F29" i="9"/>
  <c r="E22" i="2"/>
  <c r="E29" i="9"/>
  <c r="F12" i="2"/>
  <c r="F19" i="9"/>
  <c r="E21" i="2"/>
  <c r="E28" i="9"/>
  <c r="E27" i="9" s="1"/>
  <c r="E24" i="2"/>
  <c r="E23" i="2" s="1"/>
  <c r="E31" i="9"/>
  <c r="E30" i="9" s="1"/>
  <c r="E16" i="2"/>
  <c r="E23" i="9"/>
  <c r="E11" i="2"/>
  <c r="E18" i="9"/>
  <c r="F11" i="2"/>
  <c r="F18" i="9"/>
  <c r="E12" i="2"/>
  <c r="E19" i="9"/>
  <c r="E19" i="2"/>
  <c r="E26" i="9"/>
  <c r="F24" i="2"/>
  <c r="F23" i="2" s="1"/>
  <c r="F31" i="9"/>
  <c r="F30" i="9" s="1"/>
  <c r="G24" i="2" l="1"/>
  <c r="G23" i="2" s="1"/>
  <c r="G31" i="9"/>
  <c r="G30" i="9" s="1"/>
  <c r="G21" i="2"/>
  <c r="G28" i="9"/>
  <c r="G27" i="9" s="1"/>
  <c r="G19" i="2"/>
  <c r="G26" i="9"/>
  <c r="G17" i="2"/>
  <c r="G24" i="9"/>
  <c r="G16" i="2"/>
  <c r="G23" i="9"/>
  <c r="G12" i="2"/>
  <c r="G19" i="9"/>
  <c r="G11" i="2"/>
  <c r="G18" i="9"/>
  <c r="G10" i="2"/>
  <c r="G17" i="9"/>
  <c r="G9" i="2"/>
  <c r="G16" i="9"/>
  <c r="F27" i="9"/>
  <c r="E23" i="11"/>
  <c r="F23" i="11"/>
  <c r="G23" i="11"/>
  <c r="L9" i="3" l="1"/>
  <c r="L10" i="24" s="1"/>
  <c r="K10" i="24" s="1"/>
  <c r="I24" i="3"/>
  <c r="I15" i="24" s="1"/>
  <c r="H15" i="24" s="1"/>
  <c r="E15" i="24" s="1"/>
  <c r="J24" i="3"/>
  <c r="L24" i="3"/>
  <c r="M24" i="3"/>
  <c r="G25" i="3"/>
  <c r="G24" i="3" s="1"/>
  <c r="F25" i="3"/>
  <c r="F24" i="3" s="1"/>
  <c r="G23" i="3"/>
  <c r="G22" i="3"/>
  <c r="F23" i="3"/>
  <c r="F22" i="3"/>
  <c r="K25" i="3"/>
  <c r="K24" i="3" s="1"/>
  <c r="K23" i="3"/>
  <c r="K22" i="3"/>
  <c r="H25" i="3"/>
  <c r="H24" i="3" s="1"/>
  <c r="H23" i="3"/>
  <c r="H22" i="3"/>
  <c r="K14" i="3"/>
  <c r="G21" i="3"/>
  <c r="I21" i="3"/>
  <c r="I12" i="24" s="1"/>
  <c r="J21" i="3"/>
  <c r="L21" i="3"/>
  <c r="L12" i="24" s="1"/>
  <c r="K12" i="24" s="1"/>
  <c r="M21" i="3"/>
  <c r="F21" i="3" l="1"/>
  <c r="E23" i="3"/>
  <c r="C14" i="24" s="1"/>
  <c r="E25" i="3"/>
  <c r="E24" i="3" s="1"/>
  <c r="E22" i="3"/>
  <c r="C13" i="24" s="1"/>
  <c r="K21" i="3"/>
  <c r="H21" i="3"/>
  <c r="E21" i="3" l="1"/>
  <c r="D39" i="24"/>
  <c r="E39" i="24"/>
  <c r="F39" i="24"/>
  <c r="G39" i="24"/>
  <c r="H39" i="24"/>
  <c r="I39" i="24"/>
  <c r="J39" i="24"/>
  <c r="K39" i="24"/>
  <c r="L39" i="24"/>
  <c r="M39" i="24"/>
  <c r="C39" i="24"/>
  <c r="M22" i="24" l="1"/>
  <c r="J22" i="24"/>
  <c r="M21" i="24"/>
  <c r="L21" i="24"/>
  <c r="J21" i="24"/>
  <c r="M20" i="24"/>
  <c r="L20" i="24"/>
  <c r="J20" i="24"/>
  <c r="M19" i="24"/>
  <c r="L19" i="24"/>
  <c r="J19" i="24"/>
  <c r="M18" i="24"/>
  <c r="J18" i="24"/>
  <c r="M17" i="24"/>
  <c r="L17" i="24"/>
  <c r="J17" i="24"/>
  <c r="M16" i="24"/>
  <c r="L16" i="24"/>
  <c r="J16" i="24"/>
  <c r="G17" i="24" l="1"/>
  <c r="G21" i="24"/>
  <c r="K17" i="24"/>
  <c r="K21" i="24"/>
  <c r="G16" i="24"/>
  <c r="G15" i="24" s="1"/>
  <c r="G14" i="24" s="1"/>
  <c r="G13" i="24" s="1"/>
  <c r="G12" i="24" s="1"/>
  <c r="G11" i="24" s="1"/>
  <c r="G10" i="24" s="1"/>
  <c r="G20" i="24"/>
  <c r="K16" i="24"/>
  <c r="K19" i="24"/>
  <c r="K20" i="24"/>
  <c r="G18" i="24"/>
  <c r="G22" i="24"/>
  <c r="G19" i="24"/>
  <c r="K20" i="3" l="1"/>
  <c r="K19" i="3"/>
  <c r="K18" i="3"/>
  <c r="K15" i="3"/>
  <c r="K13" i="3"/>
  <c r="K10" i="3"/>
  <c r="J18" i="3"/>
  <c r="J16" i="3"/>
  <c r="G18" i="3" l="1"/>
  <c r="K17" i="3"/>
  <c r="G16" i="3"/>
  <c r="K16" i="3"/>
  <c r="K12" i="3"/>
  <c r="K11" i="3"/>
  <c r="J13" i="3"/>
  <c r="J12" i="3"/>
  <c r="J12" i="24" s="1"/>
  <c r="J10" i="3"/>
  <c r="G10" i="3" s="1"/>
  <c r="J11" i="24" l="1"/>
  <c r="H12" i="24"/>
  <c r="E12" i="24" s="1"/>
  <c r="G13" i="3"/>
  <c r="H13" i="3"/>
  <c r="J11" i="3"/>
  <c r="G11" i="3" s="1"/>
  <c r="G12" i="3"/>
  <c r="E9" i="8"/>
  <c r="F9" i="8"/>
  <c r="E10" i="8"/>
  <c r="F10" i="8"/>
  <c r="G10" i="8"/>
  <c r="F8" i="8"/>
  <c r="E45" i="8"/>
  <c r="E48" i="8" s="1"/>
  <c r="G45" i="8"/>
  <c r="G48" i="8" s="1"/>
  <c r="F45" i="8"/>
  <c r="F48" i="8" s="1"/>
  <c r="J10" i="24" l="1"/>
  <c r="H11" i="24"/>
  <c r="E11" i="24" s="1"/>
  <c r="F7" i="8"/>
  <c r="E11" i="8"/>
  <c r="G9" i="8"/>
  <c r="G7" i="8" s="1"/>
  <c r="E8" i="8"/>
  <c r="E7" i="8" s="1"/>
  <c r="F52" i="8" l="1"/>
  <c r="E52" i="8"/>
  <c r="F50" i="8"/>
  <c r="G50" i="8"/>
  <c r="E50" i="8"/>
  <c r="G52" i="8"/>
  <c r="E30" i="11"/>
  <c r="L22" i="24"/>
  <c r="E15" i="8"/>
  <c r="J15" i="3"/>
  <c r="G15" i="3" s="1"/>
  <c r="J17" i="3"/>
  <c r="G17" i="3" s="1"/>
  <c r="J19" i="3"/>
  <c r="G19" i="3" s="1"/>
  <c r="J20" i="3"/>
  <c r="G20" i="3" s="1"/>
  <c r="F15" i="11"/>
  <c r="G15" i="11"/>
  <c r="E15" i="11"/>
  <c r="E35" i="11"/>
  <c r="G11" i="11"/>
  <c r="G30" i="11"/>
  <c r="F30" i="11"/>
  <c r="G10" i="11"/>
  <c r="F10" i="11"/>
  <c r="E10" i="11"/>
  <c r="G8" i="11"/>
  <c r="F8" i="11"/>
  <c r="E8" i="11"/>
  <c r="E33" i="11" l="1"/>
  <c r="J9" i="3"/>
  <c r="M8" i="3"/>
  <c r="K22" i="24"/>
  <c r="L18" i="24"/>
  <c r="C22" i="24"/>
  <c r="E37" i="11"/>
  <c r="C21" i="24"/>
  <c r="C20" i="24"/>
  <c r="C16" i="24"/>
  <c r="C17" i="24"/>
  <c r="F15" i="8"/>
  <c r="J14" i="3"/>
  <c r="J14" i="24" s="1"/>
  <c r="H14" i="24" s="1"/>
  <c r="E14" i="24" s="1"/>
  <c r="K9" i="3"/>
  <c r="K8" i="3" s="1"/>
  <c r="K7" i="3" s="1"/>
  <c r="L8" i="3"/>
  <c r="G7" i="11"/>
  <c r="I9" i="3" s="1"/>
  <c r="I10" i="24" s="1"/>
  <c r="H10" i="24" s="1"/>
  <c r="E10" i="24" s="1"/>
  <c r="G35" i="11"/>
  <c r="F33" i="11"/>
  <c r="F35" i="11"/>
  <c r="G33" i="11"/>
  <c r="D16" i="24"/>
  <c r="F37" i="11"/>
  <c r="M7" i="3" l="1"/>
  <c r="M8" i="24"/>
  <c r="M9" i="24"/>
  <c r="L7" i="3"/>
  <c r="L9" i="24"/>
  <c r="E15" i="9"/>
  <c r="E14" i="9" s="1"/>
  <c r="E8" i="2"/>
  <c r="E7" i="2" s="1"/>
  <c r="F15" i="9"/>
  <c r="F14" i="9" s="1"/>
  <c r="F8" i="2"/>
  <c r="F7" i="2" s="1"/>
  <c r="J8" i="3"/>
  <c r="J7" i="3" s="1"/>
  <c r="G14" i="3"/>
  <c r="G9" i="3"/>
  <c r="J9" i="24"/>
  <c r="J8" i="24" s="1"/>
  <c r="G9" i="24"/>
  <c r="G8" i="24" s="1"/>
  <c r="I22" i="24"/>
  <c r="D22" i="24"/>
  <c r="I21" i="24"/>
  <c r="D21" i="24"/>
  <c r="D20" i="24"/>
  <c r="I20" i="24"/>
  <c r="D19" i="24"/>
  <c r="I19" i="24"/>
  <c r="D18" i="24"/>
  <c r="K18" i="24"/>
  <c r="I18" i="24"/>
  <c r="D17" i="24"/>
  <c r="I17" i="24"/>
  <c r="I16" i="24"/>
  <c r="F9" i="3"/>
  <c r="C19" i="24"/>
  <c r="C18" i="24"/>
  <c r="E20" i="2"/>
  <c r="G15" i="8"/>
  <c r="G37" i="11"/>
  <c r="G15" i="9" s="1"/>
  <c r="G14" i="9" s="1"/>
  <c r="F20" i="2"/>
  <c r="K9" i="24" l="1"/>
  <c r="G33" i="9"/>
  <c r="G13" i="9"/>
  <c r="F33" i="9"/>
  <c r="F13" i="9"/>
  <c r="E33" i="9"/>
  <c r="E13" i="9"/>
  <c r="E8" i="4"/>
  <c r="E6" i="4" s="1"/>
  <c r="E5" i="4" s="1"/>
  <c r="C8" i="24"/>
  <c r="G8" i="2"/>
  <c r="G7" i="2" s="1"/>
  <c r="E9" i="3"/>
  <c r="C10" i="24" s="1"/>
  <c r="H20" i="3"/>
  <c r="F20" i="3"/>
  <c r="E20" i="3" s="1"/>
  <c r="F19" i="3"/>
  <c r="E19" i="3" s="1"/>
  <c r="H19" i="3"/>
  <c r="F18" i="3"/>
  <c r="E18" i="3" s="1"/>
  <c r="H18" i="3"/>
  <c r="F17" i="3"/>
  <c r="E17" i="3" s="1"/>
  <c r="H17" i="3"/>
  <c r="H16" i="3"/>
  <c r="F16" i="3"/>
  <c r="E16" i="3" s="1"/>
  <c r="H14" i="3"/>
  <c r="G8" i="3"/>
  <c r="G7" i="3" s="1"/>
  <c r="H15" i="3"/>
  <c r="F15" i="3"/>
  <c r="E15" i="3" s="1"/>
  <c r="F13" i="3"/>
  <c r="E13" i="3" s="1"/>
  <c r="H12" i="3"/>
  <c r="F12" i="3"/>
  <c r="E12" i="3" s="1"/>
  <c r="F10" i="3"/>
  <c r="H10" i="3"/>
  <c r="H9" i="3"/>
  <c r="H22" i="24"/>
  <c r="F22" i="24"/>
  <c r="E22" i="24" s="1"/>
  <c r="K8" i="24"/>
  <c r="H21" i="24"/>
  <c r="F21" i="24"/>
  <c r="E21" i="24" s="1"/>
  <c r="H20" i="24"/>
  <c r="F20" i="24"/>
  <c r="E20" i="24" s="1"/>
  <c r="H19" i="24"/>
  <c r="F19" i="24"/>
  <c r="E19" i="24" s="1"/>
  <c r="H18" i="24"/>
  <c r="F18" i="24"/>
  <c r="E18" i="24" s="1"/>
  <c r="F17" i="24"/>
  <c r="E17" i="24" s="1"/>
  <c r="H17" i="24"/>
  <c r="H16" i="24"/>
  <c r="F16" i="24"/>
  <c r="G20" i="2"/>
  <c r="E6" i="2"/>
  <c r="F6" i="2"/>
  <c r="D8" i="4"/>
  <c r="D6" i="4" s="1"/>
  <c r="F15" i="24" l="1"/>
  <c r="F14" i="24" s="1"/>
  <c r="F13" i="24" s="1"/>
  <c r="F12" i="24" s="1"/>
  <c r="F11" i="24" s="1"/>
  <c r="F10" i="24" s="1"/>
  <c r="E10" i="3"/>
  <c r="C11" i="24" s="1"/>
  <c r="F9" i="24"/>
  <c r="D8" i="24"/>
  <c r="F14" i="3"/>
  <c r="E14" i="3" s="1"/>
  <c r="F11" i="3"/>
  <c r="E11" i="3" s="1"/>
  <c r="H11" i="3"/>
  <c r="H8" i="3" s="1"/>
  <c r="H7" i="3" s="1"/>
  <c r="I8" i="3"/>
  <c r="E16" i="24"/>
  <c r="G6" i="2"/>
  <c r="I7" i="3" l="1"/>
  <c r="I9" i="24"/>
  <c r="D5" i="4"/>
  <c r="E8" i="3"/>
  <c r="E7" i="3" s="1"/>
  <c r="G5" i="4" s="1"/>
  <c r="H5" i="4" s="1"/>
  <c r="F8" i="3"/>
  <c r="F7" i="3" s="1"/>
  <c r="F8" i="24"/>
  <c r="H9" i="24" l="1"/>
  <c r="I8" i="24"/>
  <c r="E9" i="24" l="1"/>
  <c r="E8" i="24" s="1"/>
  <c r="H8" i="24"/>
</calcChain>
</file>

<file path=xl/sharedStrings.xml><?xml version="1.0" encoding="utf-8"?>
<sst xmlns="http://schemas.openxmlformats.org/spreadsheetml/2006/main" count="2153" uniqueCount="288">
  <si>
    <t>ПРИХОДИ
(в лева)</t>
  </si>
  <si>
    <t>Закон</t>
  </si>
  <si>
    <t>Уточнен план</t>
  </si>
  <si>
    <t>Отчет</t>
  </si>
  <si>
    <t>Общо приходи:</t>
  </si>
  <si>
    <t>Данъчни приходи</t>
  </si>
  <si>
    <t>Неданъчни приходи</t>
  </si>
  <si>
    <t>Помощи, дарения и други безвъзмездно получени суми</t>
  </si>
  <si>
    <t>Класификационен код*</t>
  </si>
  <si>
    <t>РАЗХОДИ 
(в лева)</t>
  </si>
  <si>
    <t>Общо разходи по бюджета на ПРБ</t>
  </si>
  <si>
    <t>Приложение № 2б – Отчет на консолидираните разходи по бюджетните програми в рамките на съответните области на политики/функционални области</t>
  </si>
  <si>
    <t xml:space="preserve">
Код*</t>
  </si>
  <si>
    <t xml:space="preserve">ОБЛАСТИ НА ПОЛИТИКИ/ФУНКЦИОНАЛНИ ОБЛАСТИ
И БЮДЖЕТНИ ПРОГРАМИ 
</t>
  </si>
  <si>
    <t>Консолидирани разходи</t>
  </si>
  <si>
    <t>Ведомствени разходи</t>
  </si>
  <si>
    <t>Администрирани разходи</t>
  </si>
  <si>
    <t> </t>
  </si>
  <si>
    <t>Общо разходи</t>
  </si>
  <si>
    <t>По бюджета на ПРБ</t>
  </si>
  <si>
    <t>По други бюджети и сметки за средства от ЕС</t>
  </si>
  <si>
    <t>Общо ведомствени</t>
  </si>
  <si>
    <t>Общо администрирани</t>
  </si>
  <si>
    <t>Приложение № 3 –Финансиране на консолидираните разходи</t>
  </si>
  <si>
    <t>Финансиране на консолидираните разходи, обхванати в програмния бюджет
(в лева)</t>
  </si>
  <si>
    <t>Общо консолидирани разходи:</t>
  </si>
  <si>
    <t>Общо финансиране:</t>
  </si>
  <si>
    <t xml:space="preserve">   От бюджета на ПРБ</t>
  </si>
  <si>
    <t xml:space="preserve">   От други бюджети и сметки за средства от ЕС, в т.ч. от:</t>
  </si>
  <si>
    <t xml:space="preserve">     Държавни инвестиционни заеми</t>
  </si>
  <si>
    <t>Приложение № 4 – Преглед на настъпилите през отчетния период промени на показателите по бюджета</t>
  </si>
  <si>
    <t>№ по ред</t>
  </si>
  <si>
    <t>Наименование на акта</t>
  </si>
  <si>
    <t>Нормативно основание</t>
  </si>
  <si>
    <t>Мотиви</t>
  </si>
  <si>
    <t>Наименование на бюджетните програми</t>
  </si>
  <si>
    <t>Ефект върху бюджета (увеличение / намаление на разходите по програми)</t>
  </si>
  <si>
    <t>Влияние върху показателите за изпълнение</t>
  </si>
  <si>
    <t>(ПМС/акт на министъра на финансите/акт на ПРБ)</t>
  </si>
  <si>
    <t>(Дават се кратки аргументи за извършените промени)</t>
  </si>
  <si>
    <t>(Бюджетни програми, които засяга актът  новосъздадени администрирани разходни параграфи - наименование и сума)</t>
  </si>
  <si>
    <t>(Произтичащи от акта промени на показателите по бюджета, в лева (+/-)</t>
  </si>
  <si>
    <t>(Произтичащо от акта въздействие върху целевите стойности на показателите за изпълнение, ако има такова)</t>
  </si>
  <si>
    <r>
      <rPr>
        <sz val="12"/>
        <rFont val="Times New Roman"/>
        <family val="1"/>
      </rPr>
      <t>Приложение № 5</t>
    </r>
    <r>
      <rPr>
        <sz val="10"/>
        <rFont val="Arial"/>
        <family val="2"/>
      </rPr>
      <t xml:space="preserve"> – Отчет на показателите за полза/ефект</t>
    </r>
  </si>
  <si>
    <t xml:space="preserve">Мерна единица </t>
  </si>
  <si>
    <t>Целева стойност</t>
  </si>
  <si>
    <t>1. Показател (наименование)</t>
  </si>
  <si>
    <t>2. Показател (наименование)</t>
  </si>
  <si>
    <t>n. Показател (наименование)</t>
  </si>
  <si>
    <t>Приложение № 6 – Отчет на показателите за изпълнение по бюджетните програми</t>
  </si>
  <si>
    <t>Мерна единица</t>
  </si>
  <si>
    <t>Приложение № 7 – Отчет на разходите по бюджетните програми с разпределение по ведомствени и администрирани разходи</t>
  </si>
  <si>
    <t>№</t>
  </si>
  <si>
    <t>І.</t>
  </si>
  <si>
    <t>Общо ведомствени разходи:</t>
  </si>
  <si>
    <t xml:space="preserve">   Персонал</t>
  </si>
  <si>
    <t xml:space="preserve">   Издръжка</t>
  </si>
  <si>
    <t xml:space="preserve">   Капиталови разходи</t>
  </si>
  <si>
    <t>Ведомствени разходи по бюджета на ПРБ:</t>
  </si>
  <si>
    <t xml:space="preserve">Ведомствени разходи по други бюджети и сметки за средства от ЕС </t>
  </si>
  <si>
    <t xml:space="preserve">От тях за: * </t>
  </si>
  <si>
    <t> 2.1</t>
  </si>
  <si>
    <t>1.....................................</t>
  </si>
  <si>
    <t> 2.2</t>
  </si>
  <si>
    <t>2....................................</t>
  </si>
  <si>
    <t>ІІ.</t>
  </si>
  <si>
    <t xml:space="preserve">Администрирани разходни параграфи по бюджета </t>
  </si>
  <si>
    <t>ІІІ.</t>
  </si>
  <si>
    <t>Администрирани разходни параграфи по други бюджети и сметки за средства от ЕС</t>
  </si>
  <si>
    <t>Общо администрирани разходи (ІІ+ІІІ):</t>
  </si>
  <si>
    <t>Общо разходи по бюджета (І.1+ІІ):</t>
  </si>
  <si>
    <t>Общо разходи (І+ІІ+ІІІ):</t>
  </si>
  <si>
    <t>Численост на щатния персонал</t>
  </si>
  <si>
    <t>Численост на извънщатния персонал</t>
  </si>
  <si>
    <t>Общо разходи по бюджетните програми*</t>
  </si>
  <si>
    <t>Общо разходи на ……… за 2020 г.
(в лева)</t>
  </si>
  <si>
    <t>Общо ведомствени разходи (1+2):</t>
  </si>
  <si>
    <t>*Забележка: Попълва се само от ПРБ с повече от една бюджетна програма.</t>
  </si>
  <si>
    <t xml:space="preserve">                                                     (отчетен период)                           (изписва се наименованието на бюджетната организация)</t>
  </si>
  <si>
    <t>Наименование на областта на политика/функционалната област/бюджетната програма</t>
  </si>
  <si>
    <t>Разходи (в хил. лв.)</t>
  </si>
  <si>
    <t>Уточнен
план</t>
  </si>
  <si>
    <t>Целева стойност
за 2020 г.</t>
  </si>
  <si>
    <t>Отчет
за 2020 г.</t>
  </si>
  <si>
    <t>Наименование на ключовите индикатори</t>
  </si>
  <si>
    <t>1. ……………………..</t>
  </si>
  <si>
    <t>2. ……………………..</t>
  </si>
  <si>
    <t>………………….…….</t>
  </si>
  <si>
    <t>Забележка: В таблицата са представени само някои от основните видове приходи. В случай че се администрират приходи, непосочени в таблицата, но важни за бюджета на бюджетната организация, то същите следва да се добавят и опишат.</t>
  </si>
  <si>
    <t>Забележка: Показателите за полза/ефект от Приложение № 5 не следва да съвпадат и припокриват показатели за изпълнение по бюджетните програми от Приложение № 6.</t>
  </si>
  <si>
    <t>Администрирани разходни показатели **</t>
  </si>
  <si>
    <t>* Разшифровка на ведомствените разходи по други бюджети и сметки за средства от ЕС по програмата според целта, основанието/характера им и източника на финансиране</t>
  </si>
  <si>
    <t>** Описание на администрираните разходни показатели по програмата, вкл. проектите, според целта, основанието/характера им и източника на финансиране</t>
  </si>
  <si>
    <r>
      <t xml:space="preserve">хxxx.xx.xx Област на политика ........................................
</t>
    </r>
    <r>
      <rPr>
        <b/>
        <i/>
        <sz val="12"/>
        <rFont val="Times New Roman"/>
        <family val="1"/>
        <charset val="204"/>
      </rPr>
      <t>Показатели за полза/ефект</t>
    </r>
  </si>
  <si>
    <r>
      <t xml:space="preserve">хxxx.xx.xx Бюджетна програма „........................................“
</t>
    </r>
    <r>
      <rPr>
        <b/>
        <i/>
        <sz val="14"/>
        <rFont val="Times New Roman"/>
        <family val="1"/>
        <charset val="204"/>
      </rPr>
      <t>Показатели за изпълнение</t>
    </r>
  </si>
  <si>
    <t>n. ……………………..</t>
  </si>
  <si>
    <t>Наименование на областта на политика ……………..</t>
  </si>
  <si>
    <t>*Следва да бъде отчетено само на годишна база</t>
  </si>
  <si>
    <t>Справка за степента на изпълнение на ключовите индикатори за изпълнение и техните целеви стойности за 2020 г., включени в АСБП за периода 2020-2022 г.*</t>
  </si>
  <si>
    <t>Собствени приходи</t>
  </si>
  <si>
    <t>Субсидия от държавния бюджет</t>
  </si>
  <si>
    <t>1100.01.00</t>
  </si>
  <si>
    <t>Политика в областта на развитието на ефективна дипломатическа служба</t>
  </si>
  <si>
    <t>1100.01.01</t>
  </si>
  <si>
    <t>Бюджетна програма "Администриране и осигуряване на дипломатическата служба"</t>
  </si>
  <si>
    <t>1100.01.02</t>
  </si>
  <si>
    <t>Бюджетна програма "Управление на задграничните представителства и подкрепа на българските граждани в чужбина"</t>
  </si>
  <si>
    <t>1100.02.00</t>
  </si>
  <si>
    <t>Политика в областта на публичната дипломация</t>
  </si>
  <si>
    <t>1100.02.01</t>
  </si>
  <si>
    <t>Бюджетна програма "Публична дипломация"</t>
  </si>
  <si>
    <t>1100.02.02</t>
  </si>
  <si>
    <t>Бюджетна програма "Културна дипломация"</t>
  </si>
  <si>
    <t>1100.03.00</t>
  </si>
  <si>
    <t>Политика в областта на активната двустранна и многостранна дипломация</t>
  </si>
  <si>
    <t>1100.03.01</t>
  </si>
  <si>
    <t>Бюджетна програма "Принос за формиране на политики на ЕС и НАТО"</t>
  </si>
  <si>
    <t>1100.03.02</t>
  </si>
  <si>
    <t>Бюджетна програма "Двустранни отношения"</t>
  </si>
  <si>
    <t>1100.03.03</t>
  </si>
  <si>
    <t>Бюджетна програма "Активна двустранна и многостранна дипломация"</t>
  </si>
  <si>
    <t>1100.03.04</t>
  </si>
  <si>
    <t>Бюджетна програма "Европейска политика"</t>
  </si>
  <si>
    <t>1100.03.05</t>
  </si>
  <si>
    <t>1100.03.06</t>
  </si>
  <si>
    <t>Бюджетна програма "Осигуряване и контрол на външнополитическата дейност"</t>
  </si>
  <si>
    <t>1100.03.07</t>
  </si>
  <si>
    <t>Бюджетна програма "Международно сътрудничество за развитие и хуманитарна помощ"</t>
  </si>
  <si>
    <t>1100.00.00</t>
  </si>
  <si>
    <t>Официална помощ за развитие и хуманитарна помощ</t>
  </si>
  <si>
    <t>1100.00.00 Министерство на външните работи
(в лева)</t>
  </si>
  <si>
    <t>Класификационен код</t>
  </si>
  <si>
    <t>Общо консолидирани разходи</t>
  </si>
  <si>
    <t>ОТЧЕТ</t>
  </si>
  <si>
    <t>Справка за разходите по области на политики/функционални области и бюджетни програми,                                                                         утвърдени със Закона за държавния бюджет на Република България за 2020 г.</t>
  </si>
  <si>
    <t>Справка на разходите по области на политики/функционални области и бюджетни програми,                                                         утвърдени със ЗДБРБ за 2021 г.  към 30.06.2021 г. по бюджета на Министерство на външните работи</t>
  </si>
  <si>
    <t>Администрирани разходи,  членски внос. Променя бюджетните взаимоотношения между бюджети чрез трансфер от бюджета на МОН с +29 337 лв.</t>
  </si>
  <si>
    <t>Получено застрахователно обезщетение за ведомствен апартамент на МВнР.</t>
  </si>
  <si>
    <t>Активна двустранна и многостранна дипломация</t>
  </si>
  <si>
    <t>Бюджетна програма "Принос за формиране на политики на НАТО, обща външна политика и политика на сигурност на ЕС и участие на България в ОССЕ"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</si>
  <si>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Кралство."</t>
  </si>
  <si>
    <t>1100.01.03</t>
  </si>
  <si>
    <t>Бюджетна програма "Международно сътрудничество и глобални политики"</t>
  </si>
  <si>
    <t>1100.01.04</t>
  </si>
  <si>
    <t>Бюджетна програма "Двустранни отношения с държавите извън ЕС и ЕИП"</t>
  </si>
  <si>
    <t>1100.01.05</t>
  </si>
  <si>
    <t>Бюджетна програма "Консулска дипломация и управление на кризи"</t>
  </si>
  <si>
    <t>1100.01.06</t>
  </si>
  <si>
    <t>1100.01.07</t>
  </si>
  <si>
    <t>Бюджетна програма "Изграждане на позитивен образ на България и подкрепа за българските общности, организации и инициативи на българите в чужбина."</t>
  </si>
  <si>
    <t>1100.01.08</t>
  </si>
  <si>
    <t>Бюджетна програма "Осигуряване на прозрачност и обществена подкрепа за външната политика"</t>
  </si>
  <si>
    <t>1100.01.09</t>
  </si>
  <si>
    <t>Бюджетна програма "Обучение и професионална квалификация на служителите в дипломатическата служба"</t>
  </si>
  <si>
    <t>1100.01.10</t>
  </si>
  <si>
    <t>Бюджетна програма "Ефективно функциониране на външнополитическата дейност"</t>
  </si>
  <si>
    <t>1100.01.11</t>
  </si>
  <si>
    <t>1100.01.12</t>
  </si>
  <si>
    <t>Бюджетна програма "Администриране и осигуряване на дейността на Централно управление на МВнР"</t>
  </si>
  <si>
    <t>Бюджетна програма "Администриране и осигуряване на дейността на Задграничните представителства"</t>
  </si>
  <si>
    <t>Подкрепа за българските общности и лицата с българско самосъзнание зад граница</t>
  </si>
  <si>
    <t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</si>
  <si>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t xml:space="preserve">   Вноски на Република България в Европейския механизъм за подкрепа на мира</t>
  </si>
  <si>
    <t xml:space="preserve">   Граждански бюджет на НАТО</t>
  </si>
  <si>
    <t xml:space="preserve">   Пенсионен фонд за цивилни служители на НАТО</t>
  </si>
  <si>
    <t>Вноски на Република България в Европейския механизъм за подкрепа на мира</t>
  </si>
  <si>
    <t>Граждански бюджет на НАТО</t>
  </si>
  <si>
    <t>Пенсионен фонд за цивилни служители на НАТО</t>
  </si>
  <si>
    <t>1100.01.01 Бюджетна програма "Принос за формиране на политики на НАТО, обща външна политика и политика на сигурност на ЕС и участие на България в ОССЕ" (в лева)</t>
  </si>
  <si>
    <t xml:space="preserve"> в т.ч.</t>
  </si>
  <si>
    <t>в т.ч.</t>
  </si>
  <si>
    <t>1100.01.02 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Кралство." (в лева)</t>
  </si>
  <si>
    <t>1100.01.03 Бюджетна програма "Международно сътрудничество и глобални политики" (в лева)</t>
  </si>
  <si>
    <t>* Класификационен код съгласно Решение № 52 на Министерския съвет от 2022 г.</t>
  </si>
  <si>
    <t>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t>
  </si>
  <si>
    <t>1100.01.04 Бюджетна програма "Двустранни отношения с държави извън ЕС и ЕИП" (в лева)</t>
  </si>
  <si>
    <t>1100.01.05 Бюджетна програма "Консулска дипломация и управление на кризи" (в лева)</t>
  </si>
  <si>
    <t>1100.01.06 Бюджетна програма "Международно сътрудничество за развитие и хуманитарна помощ" (в лева)</t>
  </si>
  <si>
    <t>от тях:</t>
  </si>
  <si>
    <t>Текущи</t>
  </si>
  <si>
    <t>Персонал</t>
  </si>
  <si>
    <t>Издръжка</t>
  </si>
  <si>
    <t>Капиталови разходи</t>
  </si>
  <si>
    <t xml:space="preserve">   Официална помощ за развитие и хуманитарна помощ</t>
  </si>
  <si>
    <t xml:space="preserve">   Разходи за Механизма за Турция в полза на бежанците</t>
  </si>
  <si>
    <t xml:space="preserve">   Съюз на тракийските дружества в България</t>
  </si>
  <si>
    <t>(в т.ч. за Тракийски научен институт)</t>
  </si>
  <si>
    <t>Разходи за Механизма за Турция в полза на бежанците</t>
  </si>
  <si>
    <t>1100.01.07 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 (в лева)</t>
  </si>
  <si>
    <t>1100.01.08 Бюджетна програма "Осигуряване на прозрачност и общественна подкрепа за външната политика" (в лева)</t>
  </si>
  <si>
    <t>1100.01.09 Бюджетна програма "Обучение и професионална квалификация на служителите в дипломатическата служба" (в лева)</t>
  </si>
  <si>
    <t>1100.01.10 Бюджетна програма "Ефективно функциониране на външнополитическата дейност" (в лева)</t>
  </si>
  <si>
    <t>1100.01.11 Бюджетна програма  Бюджетна програма "Администриране и осигуряване на дейността на Централно управление на МВнР" (в лева)</t>
  </si>
  <si>
    <t>1100.01.12 Бюджетна програма "Администриране и осигуряване на дейността на задграничните представителства" (в лева)</t>
  </si>
  <si>
    <t>Оказване на съдействие на изпаднали в беда български граждани в чужбина</t>
  </si>
  <si>
    <t>1100.02.01 Бюджетна програма "Публична дипломация" (в лева)</t>
  </si>
  <si>
    <t>1100.02.02 Бюджетна програма "Културна дипломация"</t>
  </si>
  <si>
    <t>Разходи за членство в Европейската мрежа на културните институти EUNIC (European Union National Institutes for Culture)</t>
  </si>
  <si>
    <t>1100.03.01 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 (в лева)</t>
  </si>
  <si>
    <t>Общо разходи на ……… за 2022 г.
(в лева)</t>
  </si>
  <si>
    <t>1100.01.03 Бюджетна програма „Международно сътрудничество и глобални политики“</t>
  </si>
  <si>
    <t>(Чл. 109, 110, 112, 113 от ЗПФ, чл. 74 и 77 и 110 от ЗДБРБ за 2022 г.)</t>
  </si>
  <si>
    <t>Писмо 04-06-101/27.04.2022 г. на МФ</t>
  </si>
  <si>
    <t>На основание чл. 110, ал.  4 и ал. 10от Закона за публичните финанси и във връзка с РМС № 149/08.03.2017 г. за одобряване присъединяването на Р България към Международния алианс за възпоменание на Холокоста</t>
  </si>
  <si>
    <t>Изплащане на годишна вноска в бюджета на Международния алианс за възпоменание на Холокоста за 2022 г.</t>
  </si>
  <si>
    <t>по „Политика в областта на активната двустранна и многостранна дипломация”, бюджетна програма „Международно сътрудничество и глобални политики”</t>
  </si>
  <si>
    <t>1100.01.06 Бюджетна програма „Международно сътрудничество за развитие и хуманитарна помощ“</t>
  </si>
  <si>
    <t>Писмо № ФС-04-12-12/12.04.2022 г. за извършване на промяна по бюджета на МВнР</t>
  </si>
  <si>
    <t xml:space="preserve">На основание чл. 112, ал. 3 от Закона за публичните финанси </t>
  </si>
  <si>
    <t>Изпълнението на  проект „Подпомагане на развитието на институционалния и бизнес капацитет за работа на малки и средни предприятия на Косово по пътя на европейската интеграция. България и Япония в съвместна подкрепа за страните от Западните балкани, изпълняван от Университета за национално и световно стопанство"</t>
  </si>
  <si>
    <t xml:space="preserve">по Политика в областта на "Активната двустранна и многостранна дипломация", Бюджетна програма „Международно сътрудничество за развитие и хуманитарно помощ” 
</t>
  </si>
  <si>
    <t>Администрирани разходиу предоставени текущи и капиталови трансфери в чужбина /-/ 37 000 лв.</t>
  </si>
  <si>
    <t>Писмо № 04-02-218/28.04.2022 г. на МФ за извършване на промяна по бюджета на МВнР</t>
  </si>
  <si>
    <t xml:space="preserve">На основание чл. 110, ал. 4 и ал. 10 от Закона за публичните финанси, чл.6, ал.3 от ПМС 31/17.03.2022 г. за изпълнението на държавния бюджет на Р България за 2022 г.  </t>
  </si>
  <si>
    <t>Изпълнението на  проект „Укрепване на институционалния капацитет за водене на преговори по глава 27"</t>
  </si>
  <si>
    <t>Администрирани разходи. Намалява  разходите по  Официална помощ за развитие и хуманитарна помощ, Предоставени текущи и капиталови трансфери за чужбина с  /-/ 60 410 лв.</t>
  </si>
  <si>
    <t>Писмо изх. № 04-02-240/12.05.2022 г. на МФ</t>
  </si>
  <si>
    <t xml:space="preserve">На основание чл. 110, ал. 4 и ал. 10 от Закона за публичните финанси чл. 6, ал.3 от ПМС № 31/17.03.2022 г. за изпълнение на ЗДРБ за 2022 г.  </t>
  </si>
  <si>
    <t xml:space="preserve">по Политика в областта на активната двустранна и многостранна дипломация, Бюджетна програма „Международно сътрудничество за развитие и хуманитарна помощ” 
</t>
  </si>
  <si>
    <t>Администрирани разходи  предоставени текущи и капиталови трансфери за чужбина. Променя бюджетните взаимоотношения между бюджетите, трансфер по бюджета на МВР с /-/ 16 672 лв.</t>
  </si>
  <si>
    <t>1100.01.11 Бюджетна програма „Администриране и осигуряване на дейността на Централно управление на МВнР“</t>
  </si>
  <si>
    <t>РМС № 259/2017 г. (секретно), РМС № 260/2017 г. (секретно) и писмо от 05.05.2022 г. на МФ</t>
  </si>
  <si>
    <t>На основание чл. 110, ал. 4 и ал.10 от Закона за публичните финанси</t>
  </si>
  <si>
    <t>Допълнително средства от ЦБ на основание РМС № 259/2017 г. (секретно),  РМС № 260/2017г. (секретно) и писмо от 05.05.2022 г. на МФ</t>
  </si>
  <si>
    <t xml:space="preserve">по Политика в областта на активната двустранна и многостранна дипломация, Бюджетна програма „Администриране и осигуряване на дейността на Ценрално управление на МВнР“
</t>
  </si>
  <si>
    <t>Общо ведомствени разходи, текущи разходи.  Променя бюджетните взаимоотношения между бюджета и ЦБ с /+/ 4 392 лв.</t>
  </si>
  <si>
    <t xml:space="preserve">Писмо изх.№ 04-02-260 от 19.05.2022 на МФ   </t>
  </si>
  <si>
    <t>На основание чл. 110, ал. 1 и ал.10 от Закона за публичните финанси чл. 6, ал.3 от ПМС № 31 от 17.03.2022 г. за изпълнението на държавния бюджет за 2022 г.</t>
  </si>
  <si>
    <t>по Политика в областта на активната двустранна и многостранна дипломация, бюджетна програма „Администриране и осигуряване на дейността на Централно управление на МВнР”</t>
  </si>
  <si>
    <t>Увеличава приходите и общо ведомствените разходи,  текущи разходи. - право на разход с /+/ 2 055 лв.</t>
  </si>
  <si>
    <t xml:space="preserve">Писмо ФС-04-12-18/.20.05.2022 г. на МВнР </t>
  </si>
  <si>
    <t xml:space="preserve">На основание чл. 109, ал. 3 и чл. 110, ал. 10 от Закона за публичните финанси </t>
  </si>
  <si>
    <t>чл.25 от ПМС № 31/17.03.2022 г. за покриване разходите за обслужването на банките на операциите на бюджетните организации по събирането на приходи и други постъпления чрез картови плащания</t>
  </si>
  <si>
    <t>Общо ведомствени разходи, текущи разходи -„Други финансови услуги”.  Променя бюджетните взаимоотношения между бюджета и ЦБ с /+/ 5 700 лв.</t>
  </si>
  <si>
    <t>1100.01.12 Бюджетна програма „Администриране и осигуряване на дейността на задграничните представителства“</t>
  </si>
  <si>
    <t xml:space="preserve">по Политика в областта на активната двустранна и многостранна дипломация, Бюджетна програма „Администриране и осигуряване на дейността на задграничните представителства“
</t>
  </si>
  <si>
    <t>Общо ведомствени разходи, текущи разходи.  Променя бюджетните взаимоотношения между бюджета и ЦБ с /+/ 1 662 995 лв.</t>
  </si>
  <si>
    <t xml:space="preserve">Писмо изх.№ 04-02-260/19.05.2022 от 11.03.2021 на МФ   </t>
  </si>
  <si>
    <t>На основание чл. 110, ал. 1 и ал.10 от Закона за публичните финанси, чл. 6, ал.3 от ПМС № 31 от 17.03.2022 г. за изпълнението на държавния бюджет на Р България за 2022 г.</t>
  </si>
  <si>
    <t>Получени застрахователни обезщетение от дипломаическите представителства на Република България в Алжир, Бейрут, Рим, Тунис и Ню Йорк.</t>
  </si>
  <si>
    <t>Увеличава приходите и общо ведомствените разходи,  текущи разходи. - право на разход с /+/ 13 981 лв.</t>
  </si>
  <si>
    <t xml:space="preserve">Писмо изх.№ 04-02-268 от 27.05.2022 на МФ   </t>
  </si>
  <si>
    <t>На основание чл. 110, ал. 1 и ал.10 от Закона за публичните финанси чл. 6, ал.3 от ПМС № 31 от 17.03.2022 г. за изпълнението на държавния бюджет на Р България за 2022 г.</t>
  </si>
  <si>
    <t>Получено дарения от задграничните представителства на Република България в Одрин, Подгорица и Ереван</t>
  </si>
  <si>
    <t>Увеличава приходите и общо ведомствените разходи,  текущи разходи. - право на разход с +  19 755 лв.</t>
  </si>
  <si>
    <t xml:space="preserve">Писмо изх.№ 04-02-292 от 07.06.2022 на МФ   </t>
  </si>
  <si>
    <t>Неусвоени средства от дарения от минали години на задграничните представителства на Република България в Одрин и Букурещ.</t>
  </si>
  <si>
    <t xml:space="preserve">Увеличава финансирането, депозити и средства по валутни сметки с /+/ 35 192 лв.                    </t>
  </si>
  <si>
    <t>• Централен бюджет, в т.ч.:</t>
  </si>
  <si>
    <t>• Сметки за средства от ЕС (ССЕС на НФ и на ДФЗ)</t>
  </si>
  <si>
    <t>• Други програми и инициативи, по които Република България е страна-партньор</t>
  </si>
  <si>
    <t>• Други програми и други донори по бюджета на ПРБ</t>
  </si>
  <si>
    <t>• Други бюджетни организации, включени в консолидираната фискална програма</t>
  </si>
  <si>
    <t>• Други, в т.ч. предоставени трансфери за други бюджети за сметка на планирани разходи по бюджета на ПРБ</t>
  </si>
  <si>
    <t xml:space="preserve">   Бюджет на ПРБ</t>
  </si>
  <si>
    <t>ПОЛИТИКА В ОБЛАСТТА НА АКТИВНАТА ДВУСТРАННА И МНОГОСТРАННА ДИПЛОМАЦИЯ</t>
  </si>
  <si>
    <t>Код</t>
  </si>
  <si>
    <t>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</si>
  <si>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t>
  </si>
  <si>
    <t>Бюджетна програма Международно сътрудничество и глобални политики"</t>
  </si>
  <si>
    <t>Бюджетна програма "Двустранни отношения с държави извън ЕС и ЕИП"</t>
  </si>
  <si>
    <t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</si>
  <si>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Бюджетна програма "Осигуряване на прозрачност и общественна подкрепа за външната политика"</t>
  </si>
  <si>
    <t>Бюджетна програма "Администриране и осигуряване на дейността на задграничните представителства"</t>
  </si>
  <si>
    <t>ПОЛИТИКА В ОБЛАСТТА НА УБЛИЧНА ДИПЛОМАЦИЯ И ПУБЛИЧНИ ДЕЙНОСТИ В ПОДКРЕПА НА ЦЕЛИТЕ НА ВЪНШНАТА ПОЛИТИКА</t>
  </si>
  <si>
    <t>ПОЛИТИКА В ОБЛАСТТА НА ПОДКРЕПА ЗА БЪЛГАРСКИТЕ ОБЩНОСТИ И ЛИЦАТА С БЪЛГАРСКО САМОСЪЗНАНИЕ ЗАД ГРАНИЦА</t>
  </si>
  <si>
    <t xml:space="preserve">от тях: </t>
  </si>
  <si>
    <t>ОИСР - с ПМС прехвърлени от 1100.01.03 - Дейности по присъединяване на България към Организацията за икономическо сътрудничество за развитие в изпълнение на Пътната карта за действията по присъединяване на Република България към ОИСР в периода 2021-2023 г.</t>
  </si>
  <si>
    <t>Програма за подкрепа на организации на български общности в чужбина</t>
  </si>
  <si>
    <t>Подпомагане на български организации и медии извън страната</t>
  </si>
  <si>
    <t xml:space="preserve">  Приходи и доходи от собственост</t>
  </si>
  <si>
    <t xml:space="preserve">  Държавни такси</t>
  </si>
  <si>
    <t xml:space="preserve">  Глоби, санкции и наказателни лихви</t>
  </si>
  <si>
    <t xml:space="preserve">  Приходи от концесии</t>
  </si>
  <si>
    <t xml:space="preserve">  Други</t>
  </si>
  <si>
    <r>
      <t>Приложение № 2а</t>
    </r>
    <r>
      <rPr>
        <sz val="10"/>
        <rFont val="Arial"/>
        <family val="2"/>
      </rPr>
      <t xml:space="preserve"> – Отчет на разходите по бюджета на ПРБ по области на политики/функционални области и бюджетни програми </t>
    </r>
  </si>
  <si>
    <t xml:space="preserve">   Пътна карта за подготовка на България за членство в ОИСР</t>
  </si>
  <si>
    <t xml:space="preserve">   Вноска към ОИСР съгласно условията на пътната карта за присъединяване на България, приета от ОИСР</t>
  </si>
  <si>
    <t xml:space="preserve">   Участие на България в Комитета по помощ за развитие</t>
  </si>
  <si>
    <t xml:space="preserve"> Пътна карта за подготовка на България за членство в ОИСР</t>
  </si>
  <si>
    <t xml:space="preserve">   Пътна карта за подготовка на България за членство в ОИСР - обучение</t>
  </si>
  <si>
    <t xml:space="preserve"> Вноска към ОИСР съгласно условията на пътната карта за присъединяване на България, приета от ОИСР</t>
  </si>
  <si>
    <t>Членски внос в международни организации</t>
  </si>
  <si>
    <t>Приложение № 1 – Отчет на приходите по бюджета</t>
  </si>
  <si>
    <t>Участие на България в Комитета по помощ за развитие</t>
  </si>
  <si>
    <t>Участие във Фонда за сътрудничество на ЦЕИ</t>
  </si>
  <si>
    <t xml:space="preserve">на Министерство на външните работи
(в лева) </t>
  </si>
  <si>
    <r>
      <t xml:space="preserve">   </t>
    </r>
    <r>
      <rPr>
        <sz val="12"/>
        <rFont val="Times New Roman"/>
        <family val="1"/>
        <charset val="204"/>
      </rPr>
      <t>Участие във Фонда за сътрудничество на ЦЕИ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</si>
</sst>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2" x14ac:knownFonts="1">
    <font>
      <sz val="10"/>
      <name val="Arial"/>
      <family val="2"/>
    </font>
    <font>
      <sz val="12"/>
      <name val="Times New Roman"/>
      <family val="1"/>
    </font>
    <font>
      <sz val="12"/>
      <color rgb="FF000000"/>
      <name val="Times New Roman"/>
      <family val="1"/>
    </font>
    <font>
      <u/>
      <sz val="12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</font>
    <font>
      <sz val="10"/>
      <name val="Arial"/>
      <family val="2"/>
      <charset val="204"/>
    </font>
    <font>
      <sz val="9"/>
      <name val="Cambria"/>
      <family val="1"/>
      <charset val="204"/>
    </font>
    <font>
      <b/>
      <sz val="9"/>
      <name val="Cambria"/>
      <family val="1"/>
      <charset val="204"/>
    </font>
    <font>
      <b/>
      <sz val="9"/>
      <color theme="1"/>
      <name val="Cambria"/>
      <family val="1"/>
      <charset val="204"/>
    </font>
    <font>
      <sz val="9"/>
      <color theme="1"/>
      <name val="Cambria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0000"/>
      <name val="Arial"/>
      <family val="2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E6E6E6"/>
        <bgColor rgb="FFD9D9D9"/>
      </patternFill>
    </fill>
    <fill>
      <patternFill patternType="solid">
        <fgColor rgb="FFD9D9D9"/>
        <bgColor rgb="FFE6E6E6"/>
      </patternFill>
    </fill>
    <fill>
      <patternFill patternType="solid">
        <fgColor rgb="FFBFBFBF"/>
        <bgColor rgb="FFD9D9D9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6E6E6"/>
      </patternFill>
    </fill>
  </fills>
  <borders count="2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316">
    <xf numFmtId="0" fontId="0" fillId="0" borderId="0" xfId="0"/>
    <xf numFmtId="0" fontId="1" fillId="0" borderId="0" xfId="0" applyFont="1" applyAlignment="1">
      <alignment horizontal="justify"/>
    </xf>
    <xf numFmtId="0" fontId="4" fillId="0" borderId="1" xfId="0" applyFont="1" applyBorder="1" applyAlignment="1">
      <alignment wrapText="1"/>
    </xf>
    <xf numFmtId="0" fontId="1" fillId="0" borderId="2" xfId="0" applyFont="1" applyBorder="1"/>
    <xf numFmtId="0" fontId="5" fillId="0" borderId="2" xfId="0" applyFont="1" applyBorder="1" applyAlignment="1">
      <alignment horizontal="justify"/>
    </xf>
    <xf numFmtId="0" fontId="6" fillId="0" borderId="2" xfId="0" applyFont="1" applyBorder="1"/>
    <xf numFmtId="0" fontId="7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9" fillId="0" borderId="0" xfId="0" applyFont="1"/>
    <xf numFmtId="0" fontId="10" fillId="0" borderId="0" xfId="0" applyFont="1"/>
    <xf numFmtId="0" fontId="9" fillId="0" borderId="2" xfId="0" applyFont="1" applyBorder="1" applyAlignment="1">
      <alignment horizontal="left" indent="3"/>
    </xf>
    <xf numFmtId="0" fontId="9" fillId="0" borderId="2" xfId="0" applyFont="1" applyBorder="1" applyAlignment="1">
      <alignment horizontal="left" wrapText="1" indent="3"/>
    </xf>
    <xf numFmtId="0" fontId="12" fillId="2" borderId="2" xfId="0" applyFont="1" applyFill="1" applyBorder="1" applyAlignment="1">
      <alignment horizontal="justify"/>
    </xf>
    <xf numFmtId="0" fontId="12" fillId="0" borderId="2" xfId="0" applyFont="1" applyBorder="1" applyAlignment="1">
      <alignment horizontal="justify"/>
    </xf>
    <xf numFmtId="0" fontId="13" fillId="0" borderId="0" xfId="0" applyFont="1"/>
    <xf numFmtId="0" fontId="8" fillId="0" borderId="1" xfId="0" applyFont="1" applyBorder="1" applyAlignment="1">
      <alignment wrapText="1"/>
    </xf>
    <xf numFmtId="0" fontId="9" fillId="0" borderId="2" xfId="0" applyFont="1" applyBorder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justify"/>
    </xf>
    <xf numFmtId="0" fontId="12" fillId="2" borderId="2" xfId="0" applyFont="1" applyFill="1" applyBorder="1"/>
    <xf numFmtId="0" fontId="13" fillId="0" borderId="2" xfId="0" applyFont="1" applyBorder="1" applyAlignment="1">
      <alignment horizontal="justify"/>
    </xf>
    <xf numFmtId="0" fontId="13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3" fontId="13" fillId="0" borderId="2" xfId="0" applyNumberFormat="1" applyFont="1" applyBorder="1" applyAlignment="1">
      <alignment horizontal="right"/>
    </xf>
    <xf numFmtId="3" fontId="12" fillId="2" borderId="2" xfId="0" applyNumberFormat="1" applyFont="1" applyFill="1" applyBorder="1" applyAlignment="1">
      <alignment horizontal="right"/>
    </xf>
    <xf numFmtId="3" fontId="9" fillId="0" borderId="2" xfId="0" applyNumberFormat="1" applyFont="1" applyBorder="1"/>
    <xf numFmtId="3" fontId="9" fillId="0" borderId="2" xfId="0" applyNumberFormat="1" applyFont="1" applyBorder="1" applyAlignment="1">
      <alignment horizontal="justify"/>
    </xf>
    <xf numFmtId="3" fontId="1" fillId="0" borderId="2" xfId="0" applyNumberFormat="1" applyFont="1" applyBorder="1"/>
    <xf numFmtId="3" fontId="1" fillId="0" borderId="2" xfId="0" applyNumberFormat="1" applyFont="1" applyBorder="1" applyAlignment="1">
      <alignment horizontal="justify"/>
    </xf>
    <xf numFmtId="3" fontId="9" fillId="2" borderId="2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3" fontId="9" fillId="0" borderId="2" xfId="0" applyNumberFormat="1" applyFont="1" applyBorder="1" applyAlignment="1"/>
    <xf numFmtId="0" fontId="7" fillId="5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3" fontId="20" fillId="0" borderId="5" xfId="0" applyNumberFormat="1" applyFont="1" applyBorder="1" applyAlignment="1">
      <alignment vertical="center"/>
    </xf>
    <xf numFmtId="3" fontId="7" fillId="2" borderId="5" xfId="0" applyNumberFormat="1" applyFont="1" applyFill="1" applyBorder="1" applyAlignment="1">
      <alignment vertical="center"/>
    </xf>
    <xf numFmtId="3" fontId="6" fillId="2" borderId="5" xfId="0" applyNumberFormat="1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3" fontId="7" fillId="0" borderId="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justify"/>
    </xf>
    <xf numFmtId="3" fontId="7" fillId="4" borderId="2" xfId="0" applyNumberFormat="1" applyFont="1" applyFill="1" applyBorder="1" applyAlignment="1">
      <alignment horizontal="right"/>
    </xf>
    <xf numFmtId="0" fontId="24" fillId="0" borderId="0" xfId="0" applyFont="1"/>
    <xf numFmtId="0" fontId="24" fillId="0" borderId="2" xfId="0" applyFont="1" applyBorder="1"/>
    <xf numFmtId="0" fontId="24" fillId="0" borderId="0" xfId="0" applyFont="1" applyAlignment="1">
      <alignment horizontal="center"/>
    </xf>
    <xf numFmtId="0" fontId="25" fillId="2" borderId="2" xfId="0" applyFont="1" applyFill="1" applyBorder="1" applyAlignment="1">
      <alignment horizontal="center" wrapText="1"/>
    </xf>
    <xf numFmtId="0" fontId="26" fillId="5" borderId="2" xfId="0" applyFont="1" applyFill="1" applyBorder="1" applyAlignment="1">
      <alignment vertical="center" wrapText="1"/>
    </xf>
    <xf numFmtId="4" fontId="26" fillId="5" borderId="2" xfId="0" applyNumberFormat="1" applyFont="1" applyFill="1" applyBorder="1" applyAlignment="1">
      <alignment vertical="center" wrapText="1"/>
    </xf>
    <xf numFmtId="4" fontId="24" fillId="0" borderId="0" xfId="0" applyNumberFormat="1" applyFont="1"/>
    <xf numFmtId="0" fontId="27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19" fillId="0" borderId="2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horizontal="right" vertical="top"/>
    </xf>
    <xf numFmtId="3" fontId="2" fillId="0" borderId="2" xfId="0" applyNumberFormat="1" applyFont="1" applyBorder="1" applyAlignment="1">
      <alignment horizontal="right" vertical="top"/>
    </xf>
    <xf numFmtId="4" fontId="7" fillId="4" borderId="2" xfId="0" applyNumberFormat="1" applyFont="1" applyFill="1" applyBorder="1" applyAlignment="1">
      <alignment horizontal="right"/>
    </xf>
    <xf numFmtId="4" fontId="7" fillId="3" borderId="2" xfId="0" applyNumberFormat="1" applyFont="1" applyFill="1" applyBorder="1" applyAlignment="1">
      <alignment horizontal="right"/>
    </xf>
    <xf numFmtId="4" fontId="19" fillId="0" borderId="2" xfId="0" applyNumberFormat="1" applyFont="1" applyBorder="1" applyAlignment="1">
      <alignment vertical="center" wrapText="1"/>
    </xf>
    <xf numFmtId="4" fontId="7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19" fillId="0" borderId="2" xfId="0" applyNumberFormat="1" applyFont="1" applyBorder="1" applyAlignment="1">
      <alignment vertical="top" wrapText="1"/>
    </xf>
    <xf numFmtId="4" fontId="7" fillId="0" borderId="2" xfId="0" applyNumberFormat="1" applyFont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/>
    </xf>
    <xf numFmtId="4" fontId="7" fillId="3" borderId="2" xfId="0" applyNumberFormat="1" applyFont="1" applyFill="1" applyBorder="1" applyAlignment="1">
      <alignment horizontal="right" vertical="top"/>
    </xf>
    <xf numFmtId="4" fontId="2" fillId="3" borderId="2" xfId="0" applyNumberFormat="1" applyFont="1" applyFill="1" applyBorder="1" applyAlignment="1">
      <alignment horizontal="right" vertical="top"/>
    </xf>
    <xf numFmtId="4" fontId="0" fillId="0" borderId="0" xfId="0" applyNumberFormat="1"/>
    <xf numFmtId="0" fontId="28" fillId="0" borderId="0" xfId="0" applyFont="1" applyFill="1"/>
    <xf numFmtId="3" fontId="29" fillId="0" borderId="0" xfId="0" applyNumberFormat="1" applyFont="1" applyFill="1"/>
    <xf numFmtId="0" fontId="29" fillId="0" borderId="0" xfId="0" applyFont="1" applyFill="1"/>
    <xf numFmtId="0" fontId="30" fillId="0" borderId="0" xfId="0" applyFont="1" applyFill="1"/>
    <xf numFmtId="0" fontId="30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top" wrapText="1"/>
    </xf>
    <xf numFmtId="3" fontId="28" fillId="0" borderId="2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vertical="center"/>
    </xf>
    <xf numFmtId="0" fontId="29" fillId="0" borderId="0" xfId="0" applyFont="1" applyFill="1" applyBorder="1"/>
    <xf numFmtId="3" fontId="33" fillId="0" borderId="0" xfId="0" applyNumberFormat="1" applyFont="1" applyFill="1"/>
    <xf numFmtId="0" fontId="21" fillId="6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20" fillId="0" borderId="2" xfId="0" applyFont="1" applyBorder="1"/>
    <xf numFmtId="0" fontId="35" fillId="0" borderId="0" xfId="0" applyFont="1" applyBorder="1" applyAlignment="1">
      <alignment vertical="center" wrapText="1"/>
    </xf>
    <xf numFmtId="3" fontId="20" fillId="0" borderId="2" xfId="0" applyNumberFormat="1" applyFont="1" applyBorder="1" applyAlignment="1">
      <alignment horizontal="right"/>
    </xf>
    <xf numFmtId="0" fontId="20" fillId="0" borderId="0" xfId="0" applyFont="1"/>
    <xf numFmtId="0" fontId="20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indent="2"/>
    </xf>
    <xf numFmtId="0" fontId="20" fillId="0" borderId="2" xfId="0" applyFont="1" applyBorder="1" applyAlignment="1">
      <alignment horizontal="left" indent="2"/>
    </xf>
    <xf numFmtId="3" fontId="20" fillId="0" borderId="4" xfId="0" applyNumberFormat="1" applyFont="1" applyBorder="1" applyAlignment="1">
      <alignment horizontal="right"/>
    </xf>
    <xf numFmtId="0" fontId="20" fillId="0" borderId="2" xfId="0" applyFont="1" applyBorder="1" applyAlignment="1">
      <alignment horizontal="left" indent="1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/>
    <xf numFmtId="3" fontId="20" fillId="2" borderId="4" xfId="0" applyNumberFormat="1" applyFont="1" applyFill="1" applyBorder="1" applyAlignment="1">
      <alignment horizontal="right"/>
    </xf>
    <xf numFmtId="3" fontId="6" fillId="2" borderId="2" xfId="0" applyNumberFormat="1" applyFont="1" applyFill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0" fillId="0" borderId="2" xfId="0" applyFont="1" applyFill="1" applyBorder="1"/>
    <xf numFmtId="0" fontId="36" fillId="2" borderId="4" xfId="0" applyFont="1" applyFill="1" applyBorder="1" applyAlignment="1">
      <alignment horizontal="center" vertical="center"/>
    </xf>
    <xf numFmtId="0" fontId="36" fillId="2" borderId="4" xfId="0" applyFont="1" applyFill="1" applyBorder="1" applyAlignment="1">
      <alignment wrapText="1"/>
    </xf>
    <xf numFmtId="0" fontId="6" fillId="2" borderId="2" xfId="0" applyFont="1" applyFill="1" applyBorder="1" applyAlignment="1">
      <alignment horizontal="left" wrapText="1" indent="2"/>
    </xf>
    <xf numFmtId="0" fontId="6" fillId="0" borderId="6" xfId="0" applyFont="1" applyFill="1" applyBorder="1" applyAlignment="1">
      <alignment horizontal="center" vertical="center"/>
    </xf>
    <xf numFmtId="0" fontId="20" fillId="0" borderId="4" xfId="0" applyFont="1" applyFill="1" applyBorder="1"/>
    <xf numFmtId="0" fontId="17" fillId="0" borderId="2" xfId="0" quotePrefix="1" applyFont="1" applyBorder="1" applyAlignment="1">
      <alignment horizontal="left" vertical="center" wrapText="1" indent="2"/>
    </xf>
    <xf numFmtId="3" fontId="0" fillId="0" borderId="0" xfId="0" applyNumberFormat="1"/>
    <xf numFmtId="0" fontId="32" fillId="0" borderId="0" xfId="0" applyFont="1" applyFill="1"/>
    <xf numFmtId="0" fontId="31" fillId="0" borderId="0" xfId="0" applyFont="1" applyFill="1"/>
    <xf numFmtId="0" fontId="32" fillId="0" borderId="0" xfId="0" applyFont="1" applyFill="1" applyBorder="1"/>
    <xf numFmtId="3" fontId="32" fillId="0" borderId="0" xfId="0" applyNumberFormat="1" applyFont="1" applyFill="1" applyBorder="1" applyAlignment="1">
      <alignment horizontal="right"/>
    </xf>
    <xf numFmtId="4" fontId="24" fillId="0" borderId="2" xfId="0" applyNumberFormat="1" applyFont="1" applyBorder="1" applyAlignment="1">
      <alignment vertical="center"/>
    </xf>
    <xf numFmtId="3" fontId="20" fillId="0" borderId="0" xfId="0" applyNumberFormat="1" applyFont="1"/>
    <xf numFmtId="0" fontId="6" fillId="0" borderId="4" xfId="0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right" vertical="center"/>
    </xf>
    <xf numFmtId="3" fontId="7" fillId="4" borderId="2" xfId="0" applyNumberFormat="1" applyFont="1" applyFill="1" applyBorder="1" applyAlignment="1">
      <alignment horizontal="right" vertical="center"/>
    </xf>
    <xf numFmtId="3" fontId="38" fillId="2" borderId="2" xfId="0" applyNumberFormat="1" applyFont="1" applyFill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3" fontId="38" fillId="0" borderId="2" xfId="0" applyNumberFormat="1" applyFont="1" applyBorder="1" applyAlignment="1">
      <alignment horizontal="right"/>
    </xf>
    <xf numFmtId="0" fontId="1" fillId="0" borderId="2" xfId="0" quotePrefix="1" applyFont="1" applyBorder="1"/>
    <xf numFmtId="3" fontId="12" fillId="0" borderId="2" xfId="0" applyNumberFormat="1" applyFont="1" applyBorder="1" applyAlignment="1">
      <alignment horizontal="right"/>
    </xf>
    <xf numFmtId="0" fontId="39" fillId="0" borderId="2" xfId="0" quotePrefix="1" applyFont="1" applyBorder="1" applyAlignment="1">
      <alignment horizontal="left" vertical="center" wrapText="1" indent="2"/>
    </xf>
    <xf numFmtId="3" fontId="39" fillId="0" borderId="2" xfId="0" applyNumberFormat="1" applyFont="1" applyBorder="1" applyAlignment="1"/>
    <xf numFmtId="3" fontId="12" fillId="0" borderId="2" xfId="0" applyNumberFormat="1" applyFont="1" applyBorder="1" applyAlignment="1"/>
    <xf numFmtId="0" fontId="40" fillId="2" borderId="2" xfId="0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justify"/>
    </xf>
    <xf numFmtId="0" fontId="40" fillId="2" borderId="2" xfId="0" applyFont="1" applyFill="1" applyBorder="1"/>
    <xf numFmtId="3" fontId="41" fillId="5" borderId="2" xfId="0" applyNumberFormat="1" applyFont="1" applyFill="1" applyBorder="1" applyAlignment="1">
      <alignment horizontal="right" vertical="center"/>
    </xf>
    <xf numFmtId="0" fontId="34" fillId="0" borderId="2" xfId="0" applyFont="1" applyBorder="1" applyAlignment="1">
      <alignment horizontal="justify"/>
    </xf>
    <xf numFmtId="0" fontId="34" fillId="0" borderId="2" xfId="0" applyFont="1" applyBorder="1"/>
    <xf numFmtId="3" fontId="35" fillId="0" borderId="2" xfId="0" applyNumberFormat="1" applyFont="1" applyBorder="1" applyAlignment="1">
      <alignment horizontal="right" vertical="center"/>
    </xf>
    <xf numFmtId="0" fontId="40" fillId="2" borderId="2" xfId="0" applyFont="1" applyFill="1" applyBorder="1" applyAlignment="1">
      <alignment horizontal="left" indent="2"/>
    </xf>
    <xf numFmtId="0" fontId="34" fillId="0" borderId="2" xfId="0" applyFont="1" applyBorder="1" applyAlignment="1">
      <alignment horizontal="left" indent="2"/>
    </xf>
    <xf numFmtId="3" fontId="34" fillId="0" borderId="2" xfId="0" applyNumberFormat="1" applyFont="1" applyBorder="1" applyAlignment="1">
      <alignment horizontal="right"/>
    </xf>
    <xf numFmtId="0" fontId="40" fillId="2" borderId="2" xfId="0" applyFont="1" applyFill="1" applyBorder="1" applyAlignment="1">
      <alignment horizontal="left" wrapText="1" indent="2"/>
    </xf>
    <xf numFmtId="0" fontId="40" fillId="0" borderId="2" xfId="0" applyFont="1" applyFill="1" applyBorder="1" applyAlignment="1">
      <alignment horizontal="justify"/>
    </xf>
    <xf numFmtId="0" fontId="34" fillId="0" borderId="2" xfId="0" applyFont="1" applyFill="1" applyBorder="1"/>
    <xf numFmtId="3" fontId="41" fillId="0" borderId="2" xfId="0" applyNumberFormat="1" applyFont="1" applyFill="1" applyBorder="1" applyAlignment="1">
      <alignment horizontal="right" vertical="center"/>
    </xf>
    <xf numFmtId="0" fontId="35" fillId="0" borderId="2" xfId="0" applyFont="1" applyBorder="1" applyAlignment="1">
      <alignment horizontal="left" vertical="center" wrapText="1" indent="1"/>
    </xf>
    <xf numFmtId="3" fontId="35" fillId="0" borderId="2" xfId="0" applyNumberFormat="1" applyFont="1" applyFill="1" applyBorder="1" applyAlignment="1">
      <alignment horizontal="right" vertical="center"/>
    </xf>
    <xf numFmtId="0" fontId="35" fillId="0" borderId="2" xfId="0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/>
    </xf>
    <xf numFmtId="0" fontId="34" fillId="0" borderId="4" xfId="0" applyFont="1" applyBorder="1" applyAlignment="1">
      <alignment horizontal="justify"/>
    </xf>
    <xf numFmtId="3" fontId="34" fillId="0" borderId="4" xfId="0" applyNumberFormat="1" applyFont="1" applyBorder="1" applyAlignment="1">
      <alignment horizontal="right"/>
    </xf>
    <xf numFmtId="0" fontId="42" fillId="2" borderId="2" xfId="0" applyFont="1" applyFill="1" applyBorder="1" applyAlignment="1">
      <alignment horizontal="justify"/>
    </xf>
    <xf numFmtId="0" fontId="42" fillId="2" borderId="2" xfId="0" applyFont="1" applyFill="1" applyBorder="1"/>
    <xf numFmtId="0" fontId="34" fillId="0" borderId="2" xfId="0" applyFont="1" applyBorder="1" applyAlignment="1">
      <alignment horizontal="left" indent="1"/>
    </xf>
    <xf numFmtId="3" fontId="40" fillId="2" borderId="2" xfId="0" applyNumberFormat="1" applyFont="1" applyFill="1" applyBorder="1" applyAlignment="1">
      <alignment horizontal="right"/>
    </xf>
    <xf numFmtId="0" fontId="34" fillId="2" borderId="2" xfId="0" applyFont="1" applyFill="1" applyBorder="1" applyAlignment="1">
      <alignment horizontal="justify"/>
    </xf>
    <xf numFmtId="0" fontId="34" fillId="2" borderId="2" xfId="0" applyFont="1" applyFill="1" applyBorder="1"/>
    <xf numFmtId="3" fontId="34" fillId="2" borderId="2" xfId="0" applyNumberFormat="1" applyFont="1" applyFill="1" applyBorder="1" applyAlignment="1">
      <alignment horizontal="right"/>
    </xf>
    <xf numFmtId="0" fontId="25" fillId="0" borderId="4" xfId="0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right" wrapText="1"/>
    </xf>
    <xf numFmtId="3" fontId="20" fillId="0" borderId="18" xfId="1" applyNumberFormat="1" applyFont="1" applyFill="1" applyBorder="1" applyAlignment="1" applyProtection="1">
      <alignment vertical="center"/>
    </xf>
    <xf numFmtId="3" fontId="20" fillId="0" borderId="15" xfId="1" applyNumberFormat="1" applyFont="1" applyFill="1" applyBorder="1" applyAlignment="1" applyProtection="1">
      <alignment vertical="center"/>
    </xf>
    <xf numFmtId="3" fontId="20" fillId="0" borderId="16" xfId="0" applyNumberFormat="1" applyFont="1" applyBorder="1" applyAlignment="1">
      <alignment horizontal="right" vertical="center" wrapText="1"/>
    </xf>
    <xf numFmtId="3" fontId="20" fillId="0" borderId="15" xfId="0" applyNumberFormat="1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justify" vertical="center" wrapText="1"/>
    </xf>
    <xf numFmtId="3" fontId="20" fillId="0" borderId="2" xfId="0" applyNumberFormat="1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vertical="center" wrapText="1"/>
    </xf>
    <xf numFmtId="3" fontId="20" fillId="0" borderId="17" xfId="0" applyNumberFormat="1" applyFont="1" applyFill="1" applyBorder="1" applyAlignment="1">
      <alignment horizontal="right" vertical="center" wrapText="1"/>
    </xf>
    <xf numFmtId="3" fontId="34" fillId="0" borderId="2" xfId="0" applyNumberFormat="1" applyFont="1" applyBorder="1" applyAlignment="1">
      <alignment horizontal="right" vertical="center" wrapText="1"/>
    </xf>
    <xf numFmtId="3" fontId="7" fillId="8" borderId="2" xfId="0" applyNumberFormat="1" applyFont="1" applyFill="1" applyBorder="1" applyAlignment="1">
      <alignment horizontal="right" vertical="center"/>
    </xf>
    <xf numFmtId="3" fontId="41" fillId="0" borderId="0" xfId="0" applyNumberFormat="1" applyFont="1" applyBorder="1" applyAlignment="1">
      <alignment horizontal="right" vertical="center" wrapText="1"/>
    </xf>
    <xf numFmtId="0" fontId="6" fillId="7" borderId="2" xfId="0" applyFont="1" applyFill="1" applyBorder="1" applyAlignment="1">
      <alignment horizontal="right" vertical="center"/>
    </xf>
    <xf numFmtId="0" fontId="34" fillId="0" borderId="2" xfId="0" applyFont="1" applyFill="1" applyBorder="1" applyAlignment="1">
      <alignment horizontal="justify" vertical="center" wrapText="1"/>
    </xf>
    <xf numFmtId="0" fontId="44" fillId="0" borderId="0" xfId="0" applyFont="1"/>
    <xf numFmtId="0" fontId="45" fillId="3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/>
    </xf>
    <xf numFmtId="0" fontId="43" fillId="0" borderId="2" xfId="0" applyFont="1" applyBorder="1" applyAlignment="1">
      <alignment horizontal="center" wrapText="1"/>
    </xf>
    <xf numFmtId="0" fontId="43" fillId="0" borderId="2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4" borderId="2" xfId="0" applyFont="1" applyFill="1" applyBorder="1" applyAlignment="1">
      <alignment horizontal="center"/>
    </xf>
    <xf numFmtId="0" fontId="45" fillId="4" borderId="2" xfId="0" applyFont="1" applyFill="1" applyBorder="1" applyAlignment="1">
      <alignment horizontal="justify"/>
    </xf>
    <xf numFmtId="3" fontId="45" fillId="4" borderId="2" xfId="0" applyNumberFormat="1" applyFont="1" applyFill="1" applyBorder="1" applyAlignment="1">
      <alignment horizontal="right"/>
    </xf>
    <xf numFmtId="0" fontId="45" fillId="5" borderId="2" xfId="0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vertical="center" wrapText="1"/>
    </xf>
    <xf numFmtId="3" fontId="45" fillId="3" borderId="2" xfId="0" applyNumberFormat="1" applyFont="1" applyFill="1" applyBorder="1" applyAlignment="1">
      <alignment horizontal="right"/>
    </xf>
    <xf numFmtId="0" fontId="43" fillId="0" borderId="2" xfId="0" applyFont="1" applyBorder="1" applyAlignment="1">
      <alignment vertical="center" wrapText="1"/>
    </xf>
    <xf numFmtId="3" fontId="43" fillId="0" borderId="2" xfId="0" applyNumberFormat="1" applyFont="1" applyBorder="1" applyAlignment="1">
      <alignment horizontal="right"/>
    </xf>
    <xf numFmtId="3" fontId="43" fillId="0" borderId="2" xfId="0" applyNumberFormat="1" applyFont="1" applyFill="1" applyBorder="1" applyAlignment="1">
      <alignment horizontal="right"/>
    </xf>
    <xf numFmtId="3" fontId="45" fillId="7" borderId="2" xfId="0" applyNumberFormat="1" applyFont="1" applyFill="1" applyBorder="1" applyAlignment="1">
      <alignment horizontal="right"/>
    </xf>
    <xf numFmtId="0" fontId="43" fillId="0" borderId="2" xfId="0" applyFont="1" applyBorder="1"/>
    <xf numFmtId="3" fontId="43" fillId="0" borderId="2" xfId="0" applyNumberFormat="1" applyFont="1" applyBorder="1"/>
    <xf numFmtId="3" fontId="45" fillId="7" borderId="2" xfId="0" applyNumberFormat="1" applyFont="1" applyFill="1" applyBorder="1"/>
    <xf numFmtId="0" fontId="43" fillId="6" borderId="2" xfId="0" applyFont="1" applyFill="1" applyBorder="1" applyAlignment="1">
      <alignment horizontal="center" vertical="center" wrapText="1"/>
    </xf>
    <xf numFmtId="3" fontId="44" fillId="0" borderId="0" xfId="0" applyNumberFormat="1" applyFont="1"/>
    <xf numFmtId="3" fontId="6" fillId="5" borderId="2" xfId="0" applyNumberFormat="1" applyFont="1" applyFill="1" applyBorder="1" applyAlignment="1">
      <alignment horizontal="right" vertical="center"/>
    </xf>
    <xf numFmtId="3" fontId="20" fillId="0" borderId="2" xfId="0" applyNumberFormat="1" applyFont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right" vertical="center"/>
    </xf>
    <xf numFmtId="0" fontId="20" fillId="0" borderId="2" xfId="0" applyFont="1" applyBorder="1" applyAlignment="1">
      <alignment vertical="center" wrapText="1"/>
    </xf>
    <xf numFmtId="3" fontId="20" fillId="6" borderId="2" xfId="0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vertical="center"/>
    </xf>
    <xf numFmtId="3" fontId="20" fillId="0" borderId="2" xfId="0" applyNumberFormat="1" applyFont="1" applyBorder="1" applyAlignment="1">
      <alignment horizontal="right" vertical="center" wrapText="1"/>
    </xf>
    <xf numFmtId="3" fontId="20" fillId="0" borderId="4" xfId="0" applyNumberFormat="1" applyFont="1" applyBorder="1" applyAlignment="1">
      <alignment horizontal="right" vertical="center" wrapText="1"/>
    </xf>
    <xf numFmtId="3" fontId="6" fillId="5" borderId="4" xfId="0" applyNumberFormat="1" applyFont="1" applyFill="1" applyBorder="1" applyAlignment="1">
      <alignment horizontal="right" vertical="center"/>
    </xf>
    <xf numFmtId="0" fontId="45" fillId="2" borderId="2" xfId="0" applyFont="1" applyFill="1" applyBorder="1" applyAlignment="1">
      <alignment horizontal="center" vertical="center"/>
    </xf>
    <xf numFmtId="0" fontId="45" fillId="2" borderId="2" xfId="0" applyFont="1" applyFill="1" applyBorder="1" applyAlignment="1">
      <alignment horizontal="center" vertical="center" wrapText="1"/>
    </xf>
    <xf numFmtId="0" fontId="45" fillId="2" borderId="2" xfId="0" applyFont="1" applyFill="1" applyBorder="1"/>
    <xf numFmtId="0" fontId="43" fillId="0" borderId="2" xfId="0" applyFont="1" applyBorder="1" applyAlignment="1">
      <alignment horizontal="center" vertical="center"/>
    </xf>
    <xf numFmtId="0" fontId="45" fillId="2" borderId="2" xfId="0" applyFont="1" applyFill="1" applyBorder="1" applyAlignment="1">
      <alignment horizontal="left" indent="2"/>
    </xf>
    <xf numFmtId="0" fontId="43" fillId="0" borderId="2" xfId="0" applyFont="1" applyBorder="1" applyAlignment="1">
      <alignment horizontal="left" indent="2"/>
    </xf>
    <xf numFmtId="0" fontId="45" fillId="2" borderId="2" xfId="0" applyFont="1" applyFill="1" applyBorder="1" applyAlignment="1">
      <alignment horizontal="left" wrapText="1" indent="2"/>
    </xf>
    <xf numFmtId="0" fontId="43" fillId="0" borderId="2" xfId="0" applyFont="1" applyFill="1" applyBorder="1"/>
    <xf numFmtId="3" fontId="45" fillId="5" borderId="2" xfId="0" applyNumberFormat="1" applyFont="1" applyFill="1" applyBorder="1" applyAlignment="1">
      <alignment horizontal="right" vertical="center"/>
    </xf>
    <xf numFmtId="3" fontId="43" fillId="0" borderId="2" xfId="0" applyNumberFormat="1" applyFont="1" applyBorder="1" applyAlignment="1">
      <alignment horizontal="right" vertical="center"/>
    </xf>
    <xf numFmtId="3" fontId="43" fillId="0" borderId="4" xfId="0" applyNumberFormat="1" applyFont="1" applyBorder="1" applyAlignment="1">
      <alignment horizontal="right"/>
    </xf>
    <xf numFmtId="0" fontId="45" fillId="0" borderId="2" xfId="0" applyFont="1" applyFill="1" applyBorder="1" applyAlignment="1">
      <alignment horizontal="center" vertical="center"/>
    </xf>
    <xf numFmtId="0" fontId="47" fillId="2" borderId="4" xfId="0" applyFont="1" applyFill="1" applyBorder="1" applyAlignment="1">
      <alignment horizontal="center" vertical="center"/>
    </xf>
    <xf numFmtId="0" fontId="47" fillId="2" borderId="4" xfId="0" applyFont="1" applyFill="1" applyBorder="1" applyAlignment="1">
      <alignment wrapText="1"/>
    </xf>
    <xf numFmtId="3" fontId="45" fillId="5" borderId="4" xfId="0" applyNumberFormat="1" applyFont="1" applyFill="1" applyBorder="1" applyAlignment="1">
      <alignment horizontal="right" vertical="center"/>
    </xf>
    <xf numFmtId="0" fontId="43" fillId="0" borderId="2" xfId="0" applyFont="1" applyBorder="1" applyAlignment="1">
      <alignment horizontal="left" indent="1"/>
    </xf>
    <xf numFmtId="0" fontId="43" fillId="2" borderId="2" xfId="0" applyFont="1" applyFill="1" applyBorder="1" applyAlignment="1">
      <alignment horizontal="center" vertical="center"/>
    </xf>
    <xf numFmtId="0" fontId="43" fillId="2" borderId="2" xfId="0" applyFont="1" applyFill="1" applyBorder="1"/>
    <xf numFmtId="3" fontId="43" fillId="2" borderId="4" xfId="0" applyNumberFormat="1" applyFont="1" applyFill="1" applyBorder="1" applyAlignment="1">
      <alignment horizontal="right"/>
    </xf>
    <xf numFmtId="3" fontId="45" fillId="0" borderId="2" xfId="0" applyNumberFormat="1" applyFont="1" applyFill="1" applyBorder="1" applyAlignment="1">
      <alignment horizontal="right" vertical="center"/>
    </xf>
    <xf numFmtId="3" fontId="43" fillId="0" borderId="16" xfId="0" applyNumberFormat="1" applyFont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vertical="center" wrapText="1"/>
    </xf>
    <xf numFmtId="3" fontId="6" fillId="0" borderId="17" xfId="0" applyNumberFormat="1" applyFont="1" applyFill="1" applyBorder="1" applyAlignment="1">
      <alignment horizontal="right" vertical="center" wrapText="1"/>
    </xf>
    <xf numFmtId="0" fontId="20" fillId="0" borderId="4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3" fontId="20" fillId="0" borderId="3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right" vertical="center"/>
    </xf>
    <xf numFmtId="0" fontId="34" fillId="0" borderId="0" xfId="0" applyFont="1"/>
    <xf numFmtId="0" fontId="34" fillId="0" borderId="2" xfId="0" applyFont="1" applyBorder="1" applyAlignment="1">
      <alignment horizontal="center" vertical="center"/>
    </xf>
    <xf numFmtId="3" fontId="34" fillId="0" borderId="16" xfId="0" applyNumberFormat="1" applyFont="1" applyBorder="1" applyAlignment="1">
      <alignment horizontal="right" vertical="center" wrapText="1"/>
    </xf>
    <xf numFmtId="0" fontId="40" fillId="0" borderId="2" xfId="0" applyFont="1" applyFill="1" applyBorder="1" applyAlignment="1">
      <alignment horizontal="center" vertical="center"/>
    </xf>
    <xf numFmtId="3" fontId="35" fillId="0" borderId="2" xfId="0" applyNumberFormat="1" applyFont="1" applyBorder="1" applyAlignment="1">
      <alignment horizontal="right" vertical="center" wrapText="1"/>
    </xf>
    <xf numFmtId="0" fontId="40" fillId="0" borderId="4" xfId="0" applyFont="1" applyFill="1" applyBorder="1" applyAlignment="1">
      <alignment horizontal="center" vertical="center"/>
    </xf>
    <xf numFmtId="0" fontId="35" fillId="0" borderId="4" xfId="0" applyFont="1" applyBorder="1" applyAlignment="1">
      <alignment vertical="center" wrapText="1"/>
    </xf>
    <xf numFmtId="3" fontId="35" fillId="0" borderId="4" xfId="0" applyNumberFormat="1" applyFont="1" applyBorder="1" applyAlignment="1">
      <alignment horizontal="right" vertical="center" wrapText="1"/>
    </xf>
    <xf numFmtId="0" fontId="42" fillId="2" borderId="4" xfId="0" applyFont="1" applyFill="1" applyBorder="1" applyAlignment="1">
      <alignment horizontal="center" vertical="center"/>
    </xf>
    <xf numFmtId="0" fontId="42" fillId="2" borderId="4" xfId="0" applyFont="1" applyFill="1" applyBorder="1" applyAlignment="1">
      <alignment wrapText="1"/>
    </xf>
    <xf numFmtId="3" fontId="41" fillId="5" borderId="4" xfId="0" applyNumberFormat="1" applyFont="1" applyFill="1" applyBorder="1" applyAlignment="1">
      <alignment horizontal="right" vertical="center"/>
    </xf>
    <xf numFmtId="0" fontId="34" fillId="2" borderId="2" xfId="0" applyFont="1" applyFill="1" applyBorder="1" applyAlignment="1">
      <alignment horizontal="center" vertical="center"/>
    </xf>
    <xf numFmtId="3" fontId="34" fillId="2" borderId="4" xfId="0" applyNumberFormat="1" applyFont="1" applyFill="1" applyBorder="1" applyAlignment="1">
      <alignment horizontal="right"/>
    </xf>
    <xf numFmtId="0" fontId="34" fillId="0" borderId="0" xfId="0" applyFont="1" applyAlignment="1">
      <alignment horizontal="center" vertical="center"/>
    </xf>
    <xf numFmtId="0" fontId="40" fillId="0" borderId="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43" fillId="0" borderId="0" xfId="0" applyFont="1" applyBorder="1" applyAlignment="1">
      <alignment horizontal="left" vertical="center"/>
    </xf>
    <xf numFmtId="0" fontId="45" fillId="3" borderId="2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49" fillId="2" borderId="2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 wrapText="1"/>
    </xf>
    <xf numFmtId="0" fontId="49" fillId="2" borderId="2" xfId="0" applyFont="1" applyFill="1" applyBorder="1"/>
    <xf numFmtId="3" fontId="49" fillId="5" borderId="2" xfId="0" applyNumberFormat="1" applyFont="1" applyFill="1" applyBorder="1" applyAlignment="1">
      <alignment horizontal="right" vertical="center"/>
    </xf>
    <xf numFmtId="0" fontId="50" fillId="0" borderId="2" xfId="0" applyFont="1" applyBorder="1" applyAlignment="1">
      <alignment horizontal="center" vertical="center"/>
    </xf>
    <xf numFmtId="0" fontId="50" fillId="0" borderId="2" xfId="0" applyFont="1" applyBorder="1"/>
    <xf numFmtId="3" fontId="50" fillId="0" borderId="2" xfId="0" applyNumberFormat="1" applyFont="1" applyBorder="1" applyAlignment="1">
      <alignment horizontal="right" vertical="center"/>
    </xf>
    <xf numFmtId="0" fontId="49" fillId="2" borderId="2" xfId="0" applyFont="1" applyFill="1" applyBorder="1" applyAlignment="1">
      <alignment horizontal="left" indent="2"/>
    </xf>
    <xf numFmtId="0" fontId="50" fillId="0" borderId="2" xfId="0" applyFont="1" applyBorder="1" applyAlignment="1">
      <alignment horizontal="left" indent="2"/>
    </xf>
    <xf numFmtId="3" fontId="50" fillId="0" borderId="4" xfId="0" applyNumberFormat="1" applyFont="1" applyBorder="1" applyAlignment="1">
      <alignment horizontal="right"/>
    </xf>
    <xf numFmtId="3" fontId="50" fillId="0" borderId="2" xfId="0" applyNumberFormat="1" applyFont="1" applyBorder="1" applyAlignment="1">
      <alignment horizontal="right"/>
    </xf>
    <xf numFmtId="3" fontId="50" fillId="0" borderId="19" xfId="0" applyNumberFormat="1" applyFont="1" applyBorder="1" applyAlignment="1">
      <alignment horizontal="right" vertical="center" wrapText="1"/>
    </xf>
    <xf numFmtId="0" fontId="49" fillId="2" borderId="2" xfId="0" applyFont="1" applyFill="1" applyBorder="1" applyAlignment="1">
      <alignment horizontal="left" wrapText="1" indent="2"/>
    </xf>
    <xf numFmtId="0" fontId="49" fillId="0" borderId="6" xfId="0" applyFont="1" applyFill="1" applyBorder="1" applyAlignment="1">
      <alignment horizontal="center" vertical="center"/>
    </xf>
    <xf numFmtId="0" fontId="50" fillId="0" borderId="2" xfId="0" applyFont="1" applyBorder="1" applyAlignment="1">
      <alignment vertical="center" wrapText="1"/>
    </xf>
    <xf numFmtId="3" fontId="50" fillId="0" borderId="2" xfId="0" applyNumberFormat="1" applyFont="1" applyBorder="1" applyAlignment="1">
      <alignment horizontal="right" vertical="center" wrapText="1"/>
    </xf>
    <xf numFmtId="0" fontId="50" fillId="0" borderId="2" xfId="0" applyFont="1" applyBorder="1" applyAlignment="1">
      <alignment horizontal="left" vertical="center" wrapText="1" indent="1"/>
    </xf>
    <xf numFmtId="0" fontId="49" fillId="0" borderId="2" xfId="0" applyFont="1" applyFill="1" applyBorder="1" applyAlignment="1">
      <alignment horizontal="center" vertical="center"/>
    </xf>
    <xf numFmtId="0" fontId="50" fillId="0" borderId="2" xfId="0" applyFont="1" applyFill="1" applyBorder="1"/>
    <xf numFmtId="3" fontId="49" fillId="0" borderId="2" xfId="0" applyNumberFormat="1" applyFont="1" applyFill="1" applyBorder="1" applyAlignment="1">
      <alignment horizontal="right" vertical="center"/>
    </xf>
    <xf numFmtId="0" fontId="51" fillId="2" borderId="4" xfId="0" applyFont="1" applyFill="1" applyBorder="1" applyAlignment="1">
      <alignment horizontal="center" vertical="center"/>
    </xf>
    <xf numFmtId="0" fontId="51" fillId="2" borderId="4" xfId="0" applyFont="1" applyFill="1" applyBorder="1" applyAlignment="1">
      <alignment wrapText="1"/>
    </xf>
    <xf numFmtId="3" fontId="49" fillId="5" borderId="4" xfId="0" applyNumberFormat="1" applyFont="1" applyFill="1" applyBorder="1" applyAlignment="1">
      <alignment horizontal="right" vertical="center"/>
    </xf>
    <xf numFmtId="0" fontId="50" fillId="0" borderId="2" xfId="0" applyFont="1" applyBorder="1" applyAlignment="1">
      <alignment horizontal="left" indent="1"/>
    </xf>
    <xf numFmtId="0" fontId="50" fillId="2" borderId="2" xfId="0" applyFont="1" applyFill="1" applyBorder="1" applyAlignment="1">
      <alignment horizontal="center" vertical="center"/>
    </xf>
    <xf numFmtId="0" fontId="50" fillId="2" borderId="2" xfId="0" applyFont="1" applyFill="1" applyBorder="1"/>
    <xf numFmtId="3" fontId="50" fillId="2" borderId="4" xfId="0" applyNumberFormat="1" applyFont="1" applyFill="1" applyBorder="1" applyAlignment="1">
      <alignment horizontal="right"/>
    </xf>
    <xf numFmtId="3" fontId="7" fillId="2" borderId="0" xfId="0" applyNumberFormat="1" applyFont="1" applyFill="1" applyBorder="1" applyAlignment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indexedColors>
      <rgbColor rgb="FF000000"/>
      <rgbColor rgb="FFE6E6E6"/>
      <rgbColor rgb="FFDC23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7"/>
  <sheetViews>
    <sheetView zoomScaleNormal="100" workbookViewId="0">
      <selection activeCell="B4" sqref="B4:E13"/>
    </sheetView>
  </sheetViews>
  <sheetFormatPr defaultColWidth="11.5703125" defaultRowHeight="12.75" x14ac:dyDescent="0.2"/>
  <cols>
    <col min="2" max="2" width="60.42578125" customWidth="1"/>
    <col min="3" max="3" width="12.28515625" customWidth="1"/>
    <col min="4" max="4" width="13.5703125" customWidth="1"/>
    <col min="5" max="5" width="12" customWidth="1"/>
  </cols>
  <sheetData>
    <row r="3" spans="2:6" ht="15.75" x14ac:dyDescent="0.2">
      <c r="B3" s="246" t="s">
        <v>283</v>
      </c>
      <c r="C3" s="246"/>
      <c r="D3" s="246"/>
      <c r="E3" s="246"/>
    </row>
    <row r="4" spans="2:6" ht="31.5" x14ac:dyDescent="0.2">
      <c r="B4" s="22" t="s">
        <v>0</v>
      </c>
      <c r="C4" s="23" t="s">
        <v>1</v>
      </c>
      <c r="D4" s="22" t="s">
        <v>2</v>
      </c>
      <c r="E4" s="23" t="s">
        <v>3</v>
      </c>
    </row>
    <row r="5" spans="2:6" ht="15.75" x14ac:dyDescent="0.25">
      <c r="B5" s="7" t="s">
        <v>4</v>
      </c>
      <c r="C5" s="117">
        <f>+C7</f>
        <v>53122300</v>
      </c>
      <c r="D5" s="117">
        <f>+D7</f>
        <v>53122300</v>
      </c>
      <c r="E5" s="117">
        <f t="shared" ref="E5" si="0">+E7</f>
        <v>25941568</v>
      </c>
    </row>
    <row r="6" spans="2:6" ht="15.75" x14ac:dyDescent="0.25">
      <c r="B6" s="4" t="s">
        <v>5</v>
      </c>
      <c r="C6" s="118"/>
      <c r="D6" s="118"/>
      <c r="E6" s="118"/>
    </row>
    <row r="7" spans="2:6" ht="15.75" x14ac:dyDescent="0.25">
      <c r="B7" s="4" t="s">
        <v>6</v>
      </c>
      <c r="C7" s="119">
        <f>SUM(C8:C13)</f>
        <v>53122300</v>
      </c>
      <c r="D7" s="119">
        <f>SUM(D8:D13)</f>
        <v>53122300</v>
      </c>
      <c r="E7" s="119">
        <f>SUM(E8:E13)</f>
        <v>25941568</v>
      </c>
      <c r="F7" s="107"/>
    </row>
    <row r="8" spans="2:6" ht="15.75" x14ac:dyDescent="0.25">
      <c r="B8" s="120" t="s">
        <v>270</v>
      </c>
      <c r="C8" s="34">
        <v>7846200</v>
      </c>
      <c r="D8" s="34">
        <v>7846200</v>
      </c>
      <c r="E8" s="34">
        <v>2504630</v>
      </c>
    </row>
    <row r="9" spans="2:6" ht="15.75" x14ac:dyDescent="0.25">
      <c r="B9" s="120" t="s">
        <v>271</v>
      </c>
      <c r="C9" s="34">
        <v>41086100</v>
      </c>
      <c r="D9" s="34">
        <v>41086100</v>
      </c>
      <c r="E9" s="34">
        <v>22188339</v>
      </c>
    </row>
    <row r="10" spans="2:6" ht="15.75" x14ac:dyDescent="0.25">
      <c r="B10" s="120" t="s">
        <v>272</v>
      </c>
      <c r="C10" s="34">
        <v>250000</v>
      </c>
      <c r="D10" s="34">
        <v>250000</v>
      </c>
      <c r="E10" s="34">
        <v>181188</v>
      </c>
    </row>
    <row r="11" spans="2:6" ht="15.75" x14ac:dyDescent="0.25">
      <c r="B11" s="120" t="s">
        <v>273</v>
      </c>
      <c r="C11" s="34"/>
      <c r="D11" s="34"/>
      <c r="E11" s="34"/>
    </row>
    <row r="12" spans="2:6" ht="15.75" x14ac:dyDescent="0.25">
      <c r="B12" s="120" t="s">
        <v>274</v>
      </c>
      <c r="C12" s="34">
        <v>3940000</v>
      </c>
      <c r="D12" s="34">
        <v>3940000</v>
      </c>
      <c r="E12" s="34">
        <f>506185+157286-39821</f>
        <v>623650</v>
      </c>
    </row>
    <row r="13" spans="2:6" ht="15.75" x14ac:dyDescent="0.25">
      <c r="B13" s="4" t="s">
        <v>7</v>
      </c>
      <c r="C13" s="87"/>
      <c r="D13" s="118"/>
      <c r="E13" s="118">
        <v>443761</v>
      </c>
    </row>
    <row r="15" spans="2:6" ht="15.75" x14ac:dyDescent="0.2">
      <c r="B15" s="247"/>
      <c r="C15" s="247"/>
      <c r="D15" s="247"/>
      <c r="E15" s="247"/>
    </row>
    <row r="17" spans="2:2" ht="33.75" x14ac:dyDescent="0.2">
      <c r="B17" s="2" t="s">
        <v>88</v>
      </c>
    </row>
  </sheetData>
  <mergeCells count="2">
    <mergeCell ref="B3:E3"/>
    <mergeCell ref="B15:E1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>
    <oddHeader>&amp;C&amp;A</oddHeader>
    <oddFooter>&amp;CPágina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70"/>
  <sheetViews>
    <sheetView topLeftCell="A4" zoomScale="85" zoomScaleNormal="85" workbookViewId="0">
      <selection activeCell="G35" sqref="C6:G35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62" t="s">
        <v>51</v>
      </c>
      <c r="D4" s="262"/>
      <c r="E4" s="262"/>
      <c r="F4" s="262"/>
      <c r="G4" s="262"/>
    </row>
    <row r="6" spans="3:7" ht="78.75" x14ac:dyDescent="0.25">
      <c r="C6" s="23" t="s">
        <v>52</v>
      </c>
      <c r="D6" s="22" t="s">
        <v>171</v>
      </c>
      <c r="E6" s="22" t="s">
        <v>1</v>
      </c>
      <c r="F6" s="22" t="s">
        <v>2</v>
      </c>
      <c r="G6" s="22" t="s">
        <v>3</v>
      </c>
    </row>
    <row r="7" spans="3:7" x14ac:dyDescent="0.25">
      <c r="C7" s="23" t="s">
        <v>53</v>
      </c>
      <c r="D7" s="7" t="s">
        <v>54</v>
      </c>
      <c r="E7" s="190">
        <f>SUM(E8:E10)</f>
        <v>188000</v>
      </c>
      <c r="F7" s="190">
        <f>SUM(F8:F10)</f>
        <v>188000</v>
      </c>
      <c r="G7" s="190">
        <f>SUM(G8:G10)</f>
        <v>65690</v>
      </c>
    </row>
    <row r="8" spans="3:7" x14ac:dyDescent="0.25">
      <c r="C8" s="89" t="s">
        <v>17</v>
      </c>
      <c r="D8" s="85" t="s">
        <v>55</v>
      </c>
      <c r="E8" s="191">
        <f>E12</f>
        <v>0</v>
      </c>
      <c r="F8" s="191">
        <f t="shared" ref="E8:G10" si="0">F12</f>
        <v>0</v>
      </c>
      <c r="G8" s="191">
        <f t="shared" si="0"/>
        <v>0</v>
      </c>
    </row>
    <row r="9" spans="3:7" x14ac:dyDescent="0.25">
      <c r="C9" s="89" t="s">
        <v>17</v>
      </c>
      <c r="D9" s="85" t="s">
        <v>56</v>
      </c>
      <c r="E9" s="191">
        <f t="shared" si="0"/>
        <v>188000</v>
      </c>
      <c r="F9" s="191">
        <f t="shared" si="0"/>
        <v>188000</v>
      </c>
      <c r="G9" s="191">
        <f t="shared" si="0"/>
        <v>65690</v>
      </c>
    </row>
    <row r="10" spans="3:7" x14ac:dyDescent="0.25">
      <c r="C10" s="89" t="s">
        <v>17</v>
      </c>
      <c r="D10" s="85" t="s">
        <v>57</v>
      </c>
      <c r="E10" s="191">
        <f t="shared" si="0"/>
        <v>0</v>
      </c>
      <c r="F10" s="191">
        <f t="shared" si="0"/>
        <v>0</v>
      </c>
      <c r="G10" s="191">
        <f t="shared" si="0"/>
        <v>0</v>
      </c>
    </row>
    <row r="11" spans="3:7" x14ac:dyDescent="0.25">
      <c r="C11" s="23">
        <v>1</v>
      </c>
      <c r="D11" s="90" t="s">
        <v>58</v>
      </c>
      <c r="E11" s="190">
        <f>SUM(E12:E14)</f>
        <v>188000</v>
      </c>
      <c r="F11" s="190">
        <f>SUM(F12:F14)</f>
        <v>188000</v>
      </c>
      <c r="G11" s="190">
        <f>SUM(G12:G14)</f>
        <v>65690</v>
      </c>
    </row>
    <row r="12" spans="3:7" ht="16.5" thickBot="1" x14ac:dyDescent="0.3">
      <c r="C12" s="89" t="s">
        <v>17</v>
      </c>
      <c r="D12" s="91" t="s">
        <v>55</v>
      </c>
      <c r="E12" s="92">
        <v>0</v>
      </c>
      <c r="F12" s="92">
        <v>0</v>
      </c>
      <c r="G12" s="92">
        <v>0</v>
      </c>
    </row>
    <row r="13" spans="3:7" ht="16.5" thickBot="1" x14ac:dyDescent="0.3">
      <c r="C13" s="89" t="s">
        <v>17</v>
      </c>
      <c r="D13" s="91" t="s">
        <v>56</v>
      </c>
      <c r="E13" s="87">
        <v>188000</v>
      </c>
      <c r="F13" s="87">
        <v>188000</v>
      </c>
      <c r="G13" s="155">
        <v>65690</v>
      </c>
    </row>
    <row r="14" spans="3:7" x14ac:dyDescent="0.25">
      <c r="C14" s="89" t="s">
        <v>17</v>
      </c>
      <c r="D14" s="91" t="s">
        <v>57</v>
      </c>
      <c r="E14" s="87">
        <v>0</v>
      </c>
      <c r="F14" s="87">
        <v>0</v>
      </c>
      <c r="G14" s="92">
        <v>0</v>
      </c>
    </row>
    <row r="15" spans="3:7" ht="31.5" x14ac:dyDescent="0.25">
      <c r="C15" s="23">
        <v>2</v>
      </c>
      <c r="D15" s="103" t="s">
        <v>59</v>
      </c>
      <c r="E15" s="190">
        <f>SUM(E16:E22)</f>
        <v>0</v>
      </c>
      <c r="F15" s="190">
        <f t="shared" ref="F15:G15" si="1">SUM(F16:F22)</f>
        <v>0</v>
      </c>
      <c r="G15" s="190">
        <f t="shared" si="1"/>
        <v>0</v>
      </c>
    </row>
    <row r="16" spans="3:7" hidden="1" x14ac:dyDescent="0.25">
      <c r="C16" s="89" t="s">
        <v>17</v>
      </c>
      <c r="D16" s="91" t="s">
        <v>55</v>
      </c>
      <c r="E16" s="92"/>
      <c r="F16" s="92"/>
      <c r="G16" s="92"/>
    </row>
    <row r="17" spans="3:7" hidden="1" x14ac:dyDescent="0.25">
      <c r="C17" s="89" t="s">
        <v>17</v>
      </c>
      <c r="D17" s="91" t="s">
        <v>56</v>
      </c>
      <c r="E17" s="87"/>
      <c r="F17" s="87"/>
      <c r="G17" s="87"/>
    </row>
    <row r="18" spans="3:7" hidden="1" x14ac:dyDescent="0.25">
      <c r="C18" s="89" t="s">
        <v>17</v>
      </c>
      <c r="D18" s="91" t="s">
        <v>57</v>
      </c>
      <c r="E18" s="87"/>
      <c r="F18" s="87"/>
      <c r="G18" s="87"/>
    </row>
    <row r="19" spans="3:7" hidden="1" x14ac:dyDescent="0.25">
      <c r="C19" s="89" t="s">
        <v>17</v>
      </c>
      <c r="D19" s="91" t="s">
        <v>60</v>
      </c>
      <c r="E19" s="87"/>
      <c r="F19" s="87"/>
      <c r="G19" s="87"/>
    </row>
    <row r="20" spans="3:7" hidden="1" x14ac:dyDescent="0.25">
      <c r="C20" s="89" t="s">
        <v>61</v>
      </c>
      <c r="D20" s="91" t="s">
        <v>62</v>
      </c>
      <c r="E20" s="87" t="s">
        <v>17</v>
      </c>
      <c r="F20" s="87" t="s">
        <v>17</v>
      </c>
      <c r="G20" s="87"/>
    </row>
    <row r="21" spans="3:7" x14ac:dyDescent="0.25">
      <c r="C21" s="89"/>
      <c r="D21" s="91"/>
      <c r="E21" s="87"/>
      <c r="F21" s="87"/>
      <c r="G21" s="87"/>
    </row>
    <row r="22" spans="3:7" x14ac:dyDescent="0.25">
      <c r="C22" s="89" t="s">
        <v>17</v>
      </c>
      <c r="D22" s="85" t="s">
        <v>90</v>
      </c>
      <c r="E22" s="87"/>
      <c r="F22" s="87"/>
      <c r="G22" s="87"/>
    </row>
    <row r="23" spans="3:7" x14ac:dyDescent="0.25">
      <c r="C23" s="23" t="s">
        <v>65</v>
      </c>
      <c r="D23" s="7" t="s">
        <v>66</v>
      </c>
      <c r="E23" s="190">
        <f>+E25</f>
        <v>293800</v>
      </c>
      <c r="F23" s="190">
        <f>SUM(F25:F25)</f>
        <v>293800</v>
      </c>
      <c r="G23" s="190">
        <f>SUM(G25:G25)</f>
        <v>567543</v>
      </c>
    </row>
    <row r="24" spans="3:7" ht="16.5" thickBot="1" x14ac:dyDescent="0.3">
      <c r="C24" s="99"/>
      <c r="D24" s="100" t="s">
        <v>169</v>
      </c>
      <c r="E24" s="220"/>
      <c r="F24" s="220"/>
      <c r="G24" s="220"/>
    </row>
    <row r="25" spans="3:7" ht="16.5" thickBot="1" x14ac:dyDescent="0.3">
      <c r="C25" s="114"/>
      <c r="D25" s="221" t="s">
        <v>287</v>
      </c>
      <c r="E25" s="222">
        <v>293800</v>
      </c>
      <c r="F25" s="222">
        <v>293800</v>
      </c>
      <c r="G25" s="157">
        <v>567543</v>
      </c>
    </row>
    <row r="26" spans="3:7" x14ac:dyDescent="0.25">
      <c r="C26" s="114"/>
      <c r="D26" s="223"/>
      <c r="E26" s="197"/>
      <c r="F26" s="197"/>
      <c r="G26" s="197"/>
    </row>
    <row r="27" spans="3:7" ht="31.5" x14ac:dyDescent="0.25">
      <c r="C27" s="101" t="s">
        <v>67</v>
      </c>
      <c r="D27" s="102" t="s">
        <v>68</v>
      </c>
      <c r="E27" s="198">
        <f>SUM(E28:E29)</f>
        <v>0</v>
      </c>
      <c r="F27" s="198">
        <f>SUM(F28:F29)</f>
        <v>0</v>
      </c>
      <c r="G27" s="198">
        <f>SUM(G28:G29)</f>
        <v>0</v>
      </c>
    </row>
    <row r="28" spans="3:7" x14ac:dyDescent="0.25">
      <c r="C28" s="89" t="s">
        <v>17</v>
      </c>
      <c r="D28" s="93"/>
      <c r="E28" s="92"/>
      <c r="F28" s="92"/>
      <c r="G28" s="92"/>
    </row>
    <row r="29" spans="3:7" x14ac:dyDescent="0.25">
      <c r="C29" s="89" t="s">
        <v>17</v>
      </c>
      <c r="D29" s="93"/>
      <c r="E29" s="87"/>
      <c r="F29" s="87"/>
      <c r="G29" s="87"/>
    </row>
    <row r="30" spans="3:7" x14ac:dyDescent="0.25">
      <c r="C30" s="23" t="s">
        <v>17</v>
      </c>
      <c r="D30" s="7" t="s">
        <v>69</v>
      </c>
      <c r="E30" s="190">
        <f>+E23+E27</f>
        <v>293800</v>
      </c>
      <c r="F30" s="190">
        <f>+F23+F27</f>
        <v>293800</v>
      </c>
      <c r="G30" s="190">
        <f>+G23+G27</f>
        <v>567543</v>
      </c>
    </row>
    <row r="31" spans="3:7" x14ac:dyDescent="0.25">
      <c r="C31" s="89" t="s">
        <v>17</v>
      </c>
      <c r="D31" s="85" t="s">
        <v>17</v>
      </c>
      <c r="E31" s="92"/>
      <c r="F31" s="92"/>
      <c r="G31" s="92"/>
    </row>
    <row r="32" spans="3:7" x14ac:dyDescent="0.25">
      <c r="C32" s="23" t="s">
        <v>17</v>
      </c>
      <c r="D32" s="7" t="s">
        <v>70</v>
      </c>
      <c r="E32" s="190">
        <f>+E11+E23</f>
        <v>481800</v>
      </c>
      <c r="F32" s="190">
        <f>+F11+F23</f>
        <v>481800</v>
      </c>
      <c r="G32" s="190">
        <f>+G11+G23</f>
        <v>633233</v>
      </c>
    </row>
    <row r="33" spans="3:7" x14ac:dyDescent="0.25">
      <c r="C33" s="89" t="s">
        <v>17</v>
      </c>
      <c r="D33" s="85" t="s">
        <v>17</v>
      </c>
      <c r="E33" s="92"/>
      <c r="F33" s="92"/>
      <c r="G33" s="92"/>
    </row>
    <row r="34" spans="3:7" x14ac:dyDescent="0.25">
      <c r="C34" s="23" t="s">
        <v>17</v>
      </c>
      <c r="D34" s="7" t="s">
        <v>71</v>
      </c>
      <c r="E34" s="190">
        <f>E7+E23+E27</f>
        <v>481800</v>
      </c>
      <c r="F34" s="190">
        <f>F7+F23+F27</f>
        <v>481800</v>
      </c>
      <c r="G34" s="190">
        <f>G7+G23+G27</f>
        <v>633233</v>
      </c>
    </row>
    <row r="35" spans="3:7" x14ac:dyDescent="0.25">
      <c r="C35" s="94"/>
      <c r="D35" s="95"/>
      <c r="E35" s="96"/>
      <c r="F35" s="96"/>
      <c r="G35" s="96"/>
    </row>
    <row r="36" spans="3:7" x14ac:dyDescent="0.25">
      <c r="C36" s="202" t="s">
        <v>17</v>
      </c>
      <c r="D36" s="185" t="s">
        <v>72</v>
      </c>
      <c r="E36" s="182"/>
      <c r="F36" s="182"/>
      <c r="G36" s="182"/>
    </row>
    <row r="37" spans="3:7" x14ac:dyDescent="0.25">
      <c r="C37" s="202" t="s">
        <v>17</v>
      </c>
      <c r="D37" s="185" t="s">
        <v>73</v>
      </c>
      <c r="E37" s="182"/>
      <c r="F37" s="182"/>
      <c r="G37" s="182"/>
    </row>
    <row r="39" spans="3:7" ht="39" customHeight="1" x14ac:dyDescent="0.25">
      <c r="C39" s="260" t="s">
        <v>91</v>
      </c>
      <c r="D39" s="260"/>
      <c r="E39" s="260"/>
      <c r="F39" s="260"/>
      <c r="G39" s="260"/>
    </row>
    <row r="40" spans="3:7" ht="33.75" customHeight="1" x14ac:dyDescent="0.25">
      <c r="C40" s="260" t="s">
        <v>92</v>
      </c>
      <c r="D40" s="260"/>
      <c r="E40" s="260"/>
      <c r="F40" s="260"/>
      <c r="G40" s="260"/>
    </row>
    <row r="43" spans="3:7" x14ac:dyDescent="0.25">
      <c r="C43" s="261" t="s">
        <v>74</v>
      </c>
      <c r="D43" s="261"/>
      <c r="E43" s="261"/>
      <c r="F43" s="261"/>
      <c r="G43" s="261"/>
    </row>
    <row r="45" spans="3:7" ht="31.5" x14ac:dyDescent="0.25">
      <c r="C45" s="23" t="s">
        <v>52</v>
      </c>
      <c r="D45" s="22" t="s">
        <v>75</v>
      </c>
      <c r="E45" s="22" t="s">
        <v>1</v>
      </c>
      <c r="F45" s="22" t="s">
        <v>2</v>
      </c>
      <c r="G45" s="22" t="s">
        <v>3</v>
      </c>
    </row>
    <row r="46" spans="3:7" x14ac:dyDescent="0.25">
      <c r="C46" s="23" t="s">
        <v>53</v>
      </c>
      <c r="D46" s="7" t="s">
        <v>76</v>
      </c>
      <c r="E46" s="97"/>
      <c r="F46" s="97"/>
      <c r="G46" s="97"/>
    </row>
    <row r="47" spans="3:7" x14ac:dyDescent="0.25">
      <c r="C47" s="89" t="s">
        <v>17</v>
      </c>
      <c r="D47" s="85" t="s">
        <v>55</v>
      </c>
      <c r="E47" s="87"/>
      <c r="F47" s="87"/>
      <c r="G47" s="87"/>
    </row>
    <row r="48" spans="3:7" x14ac:dyDescent="0.25">
      <c r="C48" s="89" t="s">
        <v>17</v>
      </c>
      <c r="D48" s="85" t="s">
        <v>56</v>
      </c>
      <c r="E48" s="87"/>
      <c r="F48" s="87"/>
      <c r="G48" s="87"/>
    </row>
    <row r="49" spans="3:7" x14ac:dyDescent="0.25">
      <c r="C49" s="89" t="s">
        <v>17</v>
      </c>
      <c r="D49" s="85" t="s">
        <v>57</v>
      </c>
      <c r="E49" s="87"/>
      <c r="F49" s="87"/>
      <c r="G49" s="87"/>
    </row>
    <row r="50" spans="3:7" x14ac:dyDescent="0.25">
      <c r="C50" s="23">
        <v>1</v>
      </c>
      <c r="D50" s="7" t="s">
        <v>58</v>
      </c>
      <c r="E50" s="97"/>
      <c r="F50" s="97"/>
      <c r="G50" s="97"/>
    </row>
    <row r="51" spans="3:7" x14ac:dyDescent="0.25">
      <c r="C51" s="89" t="s">
        <v>17</v>
      </c>
      <c r="D51" s="85" t="s">
        <v>55</v>
      </c>
      <c r="E51" s="87"/>
      <c r="F51" s="87"/>
      <c r="G51" s="87"/>
    </row>
    <row r="52" spans="3:7" x14ac:dyDescent="0.25">
      <c r="C52" s="89" t="s">
        <v>17</v>
      </c>
      <c r="D52" s="85" t="s">
        <v>56</v>
      </c>
      <c r="E52" s="87"/>
      <c r="F52" s="87"/>
      <c r="G52" s="87"/>
    </row>
    <row r="53" spans="3:7" x14ac:dyDescent="0.25">
      <c r="C53" s="89" t="s">
        <v>17</v>
      </c>
      <c r="D53" s="85" t="s">
        <v>57</v>
      </c>
      <c r="E53" s="87"/>
      <c r="F53" s="87"/>
      <c r="G53" s="87"/>
    </row>
    <row r="54" spans="3:7" x14ac:dyDescent="0.25">
      <c r="C54" s="23">
        <v>2</v>
      </c>
      <c r="D54" s="7" t="s">
        <v>59</v>
      </c>
      <c r="E54" s="97"/>
      <c r="F54" s="97"/>
      <c r="G54" s="97"/>
    </row>
    <row r="55" spans="3:7" x14ac:dyDescent="0.25">
      <c r="C55" s="89" t="s">
        <v>17</v>
      </c>
      <c r="D55" s="85" t="s">
        <v>55</v>
      </c>
      <c r="E55" s="87"/>
      <c r="F55" s="87"/>
      <c r="G55" s="87"/>
    </row>
    <row r="56" spans="3:7" x14ac:dyDescent="0.25">
      <c r="C56" s="89" t="s">
        <v>17</v>
      </c>
      <c r="D56" s="85" t="s">
        <v>56</v>
      </c>
      <c r="E56" s="87"/>
      <c r="F56" s="87"/>
      <c r="G56" s="87"/>
    </row>
    <row r="57" spans="3:7" x14ac:dyDescent="0.25">
      <c r="C57" s="89" t="s">
        <v>17</v>
      </c>
      <c r="D57" s="85" t="s">
        <v>57</v>
      </c>
      <c r="E57" s="87"/>
      <c r="F57" s="87"/>
      <c r="G57" s="87"/>
    </row>
    <row r="58" spans="3:7" x14ac:dyDescent="0.25">
      <c r="C58" s="89"/>
      <c r="D58" s="85"/>
      <c r="E58" s="87"/>
      <c r="F58" s="87"/>
      <c r="G58" s="87"/>
    </row>
    <row r="59" spans="3:7" x14ac:dyDescent="0.25">
      <c r="C59" s="23" t="s">
        <v>65</v>
      </c>
      <c r="D59" s="7" t="s">
        <v>66</v>
      </c>
      <c r="E59" s="97"/>
      <c r="F59" s="97"/>
      <c r="G59" s="97"/>
    </row>
    <row r="60" spans="3:7" x14ac:dyDescent="0.25">
      <c r="C60" s="89"/>
      <c r="D60" s="85"/>
      <c r="E60" s="87"/>
      <c r="F60" s="87"/>
      <c r="G60" s="87"/>
    </row>
    <row r="61" spans="3:7" x14ac:dyDescent="0.25">
      <c r="C61" s="23" t="s">
        <v>67</v>
      </c>
      <c r="D61" s="7" t="s">
        <v>68</v>
      </c>
      <c r="E61" s="97"/>
      <c r="F61" s="97"/>
      <c r="G61" s="97"/>
    </row>
    <row r="62" spans="3:7" x14ac:dyDescent="0.25">
      <c r="C62" s="89"/>
      <c r="D62" s="85"/>
      <c r="E62" s="87"/>
      <c r="F62" s="87"/>
      <c r="G62" s="87"/>
    </row>
    <row r="63" spans="3:7" x14ac:dyDescent="0.25">
      <c r="C63" s="23" t="s">
        <v>17</v>
      </c>
      <c r="D63" s="7" t="s">
        <v>69</v>
      </c>
      <c r="E63" s="97"/>
      <c r="F63" s="97"/>
      <c r="G63" s="97"/>
    </row>
    <row r="64" spans="3:7" x14ac:dyDescent="0.25">
      <c r="C64" s="89" t="s">
        <v>17</v>
      </c>
      <c r="D64" s="85" t="s">
        <v>17</v>
      </c>
      <c r="E64" s="87"/>
      <c r="F64" s="87"/>
      <c r="G64" s="87"/>
    </row>
    <row r="65" spans="3:7" x14ac:dyDescent="0.25">
      <c r="C65" s="23" t="s">
        <v>17</v>
      </c>
      <c r="D65" s="7" t="s">
        <v>70</v>
      </c>
      <c r="E65" s="97"/>
      <c r="F65" s="97"/>
      <c r="G65" s="97"/>
    </row>
    <row r="66" spans="3:7" x14ac:dyDescent="0.25">
      <c r="C66" s="89" t="s">
        <v>17</v>
      </c>
      <c r="D66" s="85" t="s">
        <v>17</v>
      </c>
      <c r="E66" s="87"/>
      <c r="F66" s="87"/>
      <c r="G66" s="87"/>
    </row>
    <row r="67" spans="3:7" x14ac:dyDescent="0.25">
      <c r="C67" s="23" t="s">
        <v>17</v>
      </c>
      <c r="D67" s="7" t="s">
        <v>71</v>
      </c>
      <c r="E67" s="97"/>
      <c r="F67" s="97"/>
      <c r="G67" s="97"/>
    </row>
    <row r="68" spans="3:7" x14ac:dyDescent="0.25">
      <c r="C68" s="89" t="s">
        <v>17</v>
      </c>
      <c r="D68" s="85" t="s">
        <v>72</v>
      </c>
      <c r="E68" s="87"/>
      <c r="F68" s="87"/>
      <c r="G68" s="87"/>
    </row>
    <row r="69" spans="3:7" x14ac:dyDescent="0.25">
      <c r="C69" s="89" t="s">
        <v>17</v>
      </c>
      <c r="D69" s="85" t="s">
        <v>73</v>
      </c>
      <c r="E69" s="87"/>
      <c r="F69" s="87"/>
      <c r="G69" s="87"/>
    </row>
    <row r="70" spans="3:7" x14ac:dyDescent="0.25">
      <c r="C70" s="246" t="s">
        <v>77</v>
      </c>
      <c r="D70" s="246"/>
      <c r="E70" s="246"/>
      <c r="F70" s="246"/>
      <c r="G70" s="246"/>
    </row>
  </sheetData>
  <mergeCells count="5">
    <mergeCell ref="C70:G70"/>
    <mergeCell ref="C4:G4"/>
    <mergeCell ref="C40:G40"/>
    <mergeCell ref="C39:G39"/>
    <mergeCell ref="C43:G43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72"/>
  <sheetViews>
    <sheetView topLeftCell="B1" zoomScale="95" zoomScaleNormal="95" workbookViewId="0">
      <selection activeCell="C6" sqref="C6:G37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60" t="s">
        <v>51</v>
      </c>
      <c r="D4" s="260"/>
      <c r="E4" s="260"/>
      <c r="F4" s="260"/>
      <c r="G4" s="260"/>
    </row>
    <row r="6" spans="3:7" ht="31.5" x14ac:dyDescent="0.25">
      <c r="C6" s="23" t="s">
        <v>52</v>
      </c>
      <c r="D6" s="22" t="s">
        <v>172</v>
      </c>
      <c r="E6" s="22" t="s">
        <v>1</v>
      </c>
      <c r="F6" s="22" t="s">
        <v>2</v>
      </c>
      <c r="G6" s="22" t="s">
        <v>3</v>
      </c>
    </row>
    <row r="7" spans="3:7" x14ac:dyDescent="0.25">
      <c r="C7" s="23" t="s">
        <v>53</v>
      </c>
      <c r="D7" s="7" t="s">
        <v>54</v>
      </c>
      <c r="E7" s="190">
        <f>SUM(E8:E10)</f>
        <v>306000</v>
      </c>
      <c r="F7" s="190">
        <f>SUM(F8:F10)</f>
        <v>306000</v>
      </c>
      <c r="G7" s="190">
        <f>SUM(G8:G10)</f>
        <v>180328</v>
      </c>
    </row>
    <row r="8" spans="3:7" x14ac:dyDescent="0.25">
      <c r="C8" s="89" t="s">
        <v>17</v>
      </c>
      <c r="D8" s="85" t="s">
        <v>55</v>
      </c>
      <c r="E8" s="191">
        <f>E12</f>
        <v>0</v>
      </c>
      <c r="F8" s="191">
        <f t="shared" ref="E8:G10" si="0">F12</f>
        <v>0</v>
      </c>
      <c r="G8" s="191">
        <f t="shared" si="0"/>
        <v>0</v>
      </c>
    </row>
    <row r="9" spans="3:7" x14ac:dyDescent="0.25">
      <c r="C9" s="89" t="s">
        <v>17</v>
      </c>
      <c r="D9" s="85" t="s">
        <v>56</v>
      </c>
      <c r="E9" s="191">
        <f t="shared" si="0"/>
        <v>306000</v>
      </c>
      <c r="F9" s="191">
        <f t="shared" si="0"/>
        <v>306000</v>
      </c>
      <c r="G9" s="191">
        <f t="shared" si="0"/>
        <v>180328</v>
      </c>
    </row>
    <row r="10" spans="3:7" x14ac:dyDescent="0.25">
      <c r="C10" s="89" t="s">
        <v>17</v>
      </c>
      <c r="D10" s="85" t="s">
        <v>57</v>
      </c>
      <c r="E10" s="191">
        <f t="shared" si="0"/>
        <v>0</v>
      </c>
      <c r="F10" s="191">
        <f t="shared" si="0"/>
        <v>0</v>
      </c>
      <c r="G10" s="191">
        <f t="shared" si="0"/>
        <v>0</v>
      </c>
    </row>
    <row r="11" spans="3:7" x14ac:dyDescent="0.25">
      <c r="C11" s="23">
        <v>1</v>
      </c>
      <c r="D11" s="90" t="s">
        <v>58</v>
      </c>
      <c r="E11" s="190">
        <f>SUM(E12:E14)</f>
        <v>306000</v>
      </c>
      <c r="F11" s="190">
        <f>SUM(F12:F14)</f>
        <v>306000</v>
      </c>
      <c r="G11" s="190">
        <f>SUM(G12:G14)</f>
        <v>180328</v>
      </c>
    </row>
    <row r="12" spans="3:7" ht="16.5" thickBot="1" x14ac:dyDescent="0.3">
      <c r="C12" s="89" t="s">
        <v>17</v>
      </c>
      <c r="D12" s="91" t="s">
        <v>55</v>
      </c>
      <c r="E12" s="92">
        <v>0</v>
      </c>
      <c r="F12" s="92">
        <v>0</v>
      </c>
      <c r="G12" s="92">
        <v>0</v>
      </c>
    </row>
    <row r="13" spans="3:7" ht="16.5" thickBot="1" x14ac:dyDescent="0.3">
      <c r="C13" s="89" t="s">
        <v>17</v>
      </c>
      <c r="D13" s="91" t="s">
        <v>56</v>
      </c>
      <c r="E13" s="87">
        <v>306000</v>
      </c>
      <c r="F13" s="87">
        <v>306000</v>
      </c>
      <c r="G13" s="156">
        <v>180328</v>
      </c>
    </row>
    <row r="14" spans="3:7" x14ac:dyDescent="0.25">
      <c r="C14" s="89" t="s">
        <v>17</v>
      </c>
      <c r="D14" s="91" t="s">
        <v>57</v>
      </c>
      <c r="E14" s="87">
        <v>0</v>
      </c>
      <c r="F14" s="87">
        <v>0</v>
      </c>
      <c r="G14" s="92">
        <v>0</v>
      </c>
    </row>
    <row r="15" spans="3:7" ht="31.5" x14ac:dyDescent="0.25">
      <c r="C15" s="23">
        <v>2</v>
      </c>
      <c r="D15" s="103" t="s">
        <v>59</v>
      </c>
      <c r="E15" s="190">
        <f>SUM(E16:E22)</f>
        <v>0</v>
      </c>
      <c r="F15" s="190">
        <f t="shared" ref="F15:G15" si="1">SUM(F16:F22)</f>
        <v>0</v>
      </c>
      <c r="G15" s="190">
        <f t="shared" si="1"/>
        <v>0</v>
      </c>
    </row>
    <row r="16" spans="3:7" hidden="1" x14ac:dyDescent="0.25">
      <c r="C16" s="89" t="s">
        <v>17</v>
      </c>
      <c r="D16" s="91" t="s">
        <v>55</v>
      </c>
      <c r="E16" s="92"/>
      <c r="F16" s="92"/>
      <c r="G16" s="92"/>
    </row>
    <row r="17" spans="3:7" hidden="1" x14ac:dyDescent="0.25">
      <c r="C17" s="89" t="s">
        <v>17</v>
      </c>
      <c r="D17" s="91" t="s">
        <v>56</v>
      </c>
      <c r="E17" s="87"/>
      <c r="F17" s="87"/>
      <c r="G17" s="87"/>
    </row>
    <row r="18" spans="3:7" hidden="1" x14ac:dyDescent="0.25">
      <c r="C18" s="89" t="s">
        <v>17</v>
      </c>
      <c r="D18" s="91" t="s">
        <v>57</v>
      </c>
      <c r="E18" s="87"/>
      <c r="F18" s="87"/>
      <c r="G18" s="87"/>
    </row>
    <row r="19" spans="3:7" hidden="1" x14ac:dyDescent="0.25">
      <c r="C19" s="89" t="s">
        <v>17</v>
      </c>
      <c r="D19" s="91" t="s">
        <v>60</v>
      </c>
      <c r="E19" s="87"/>
      <c r="F19" s="87"/>
      <c r="G19" s="87"/>
    </row>
    <row r="20" spans="3:7" hidden="1" x14ac:dyDescent="0.25">
      <c r="C20" s="89" t="s">
        <v>61</v>
      </c>
      <c r="D20" s="91" t="s">
        <v>62</v>
      </c>
      <c r="E20" s="87" t="s">
        <v>17</v>
      </c>
      <c r="F20" s="87" t="s">
        <v>17</v>
      </c>
      <c r="G20" s="87"/>
    </row>
    <row r="21" spans="3:7" x14ac:dyDescent="0.25">
      <c r="C21" s="89"/>
      <c r="D21" s="91"/>
      <c r="E21" s="87"/>
      <c r="F21" s="87"/>
      <c r="G21" s="87"/>
    </row>
    <row r="22" spans="3:7" x14ac:dyDescent="0.25">
      <c r="C22" s="89" t="s">
        <v>17</v>
      </c>
      <c r="D22" s="85" t="s">
        <v>90</v>
      </c>
      <c r="E22" s="87"/>
      <c r="F22" s="87"/>
      <c r="G22" s="87"/>
    </row>
    <row r="23" spans="3:7" x14ac:dyDescent="0.25">
      <c r="C23" s="23" t="s">
        <v>65</v>
      </c>
      <c r="D23" s="7" t="s">
        <v>66</v>
      </c>
      <c r="E23" s="190">
        <f>SUM(E25:E28)</f>
        <v>17759900</v>
      </c>
      <c r="F23" s="190">
        <f>SUM(F25:F28)</f>
        <v>8836400</v>
      </c>
      <c r="G23" s="190">
        <f>SUM(G25:G28)</f>
        <v>6570429</v>
      </c>
    </row>
    <row r="24" spans="3:7" x14ac:dyDescent="0.25">
      <c r="C24" s="99"/>
      <c r="D24" s="100" t="s">
        <v>169</v>
      </c>
      <c r="E24" s="220"/>
      <c r="F24" s="220"/>
      <c r="G24" s="220"/>
    </row>
    <row r="25" spans="3:7" ht="63" x14ac:dyDescent="0.25">
      <c r="C25" s="99"/>
      <c r="D25" s="224" t="s">
        <v>174</v>
      </c>
      <c r="E25" s="225">
        <v>8836400</v>
      </c>
      <c r="F25" s="225">
        <v>8836400</v>
      </c>
      <c r="G25" s="225">
        <v>6544416</v>
      </c>
    </row>
    <row r="26" spans="3:7" ht="31.5" x14ac:dyDescent="0.25">
      <c r="C26" s="159"/>
      <c r="D26" s="160" t="s">
        <v>276</v>
      </c>
      <c r="E26" s="161">
        <v>100000</v>
      </c>
      <c r="F26" s="161"/>
      <c r="G26" s="161"/>
    </row>
    <row r="27" spans="3:7" ht="31.5" x14ac:dyDescent="0.25">
      <c r="C27" s="159"/>
      <c r="D27" s="162" t="s">
        <v>277</v>
      </c>
      <c r="E27" s="161">
        <v>8800000</v>
      </c>
      <c r="F27" s="161"/>
      <c r="G27" s="161">
        <v>26013</v>
      </c>
    </row>
    <row r="28" spans="3:7" x14ac:dyDescent="0.25">
      <c r="C28" s="159"/>
      <c r="D28" s="160" t="s">
        <v>278</v>
      </c>
      <c r="E28" s="161">
        <v>23500</v>
      </c>
      <c r="F28" s="161"/>
      <c r="G28" s="161"/>
    </row>
    <row r="29" spans="3:7" ht="31.5" x14ac:dyDescent="0.25">
      <c r="C29" s="101" t="s">
        <v>67</v>
      </c>
      <c r="D29" s="102" t="s">
        <v>68</v>
      </c>
      <c r="E29" s="198">
        <f>SUM(E30:E31)</f>
        <v>0</v>
      </c>
      <c r="F29" s="198">
        <f>SUM(F30:F31)</f>
        <v>0</v>
      </c>
      <c r="G29" s="198">
        <f>SUM(G30:G31)</f>
        <v>0</v>
      </c>
    </row>
    <row r="30" spans="3:7" x14ac:dyDescent="0.25">
      <c r="C30" s="89" t="s">
        <v>17</v>
      </c>
      <c r="D30" s="93"/>
      <c r="E30" s="92"/>
      <c r="F30" s="92"/>
      <c r="G30" s="92"/>
    </row>
    <row r="31" spans="3:7" x14ac:dyDescent="0.25">
      <c r="C31" s="89" t="s">
        <v>17</v>
      </c>
      <c r="D31" s="93"/>
      <c r="E31" s="87"/>
      <c r="F31" s="87"/>
      <c r="G31" s="87"/>
    </row>
    <row r="32" spans="3:7" x14ac:dyDescent="0.25">
      <c r="C32" s="23" t="s">
        <v>17</v>
      </c>
      <c r="D32" s="7" t="s">
        <v>69</v>
      </c>
      <c r="E32" s="190">
        <f>+E23+E29</f>
        <v>17759900</v>
      </c>
      <c r="F32" s="190">
        <f>+F23+F29</f>
        <v>8836400</v>
      </c>
      <c r="G32" s="190">
        <f>+G23+G29</f>
        <v>6570429</v>
      </c>
    </row>
    <row r="33" spans="3:7" x14ac:dyDescent="0.25">
      <c r="C33" s="89" t="s">
        <v>17</v>
      </c>
      <c r="D33" s="85" t="s">
        <v>17</v>
      </c>
      <c r="E33" s="92"/>
      <c r="F33" s="92"/>
      <c r="G33" s="92"/>
    </row>
    <row r="34" spans="3:7" x14ac:dyDescent="0.25">
      <c r="C34" s="23" t="s">
        <v>17</v>
      </c>
      <c r="D34" s="7" t="s">
        <v>70</v>
      </c>
      <c r="E34" s="190">
        <f>+E11+E23</f>
        <v>18065900</v>
      </c>
      <c r="F34" s="190">
        <f>+F11+F23</f>
        <v>9142400</v>
      </c>
      <c r="G34" s="190">
        <f>+G11+G23</f>
        <v>6750757</v>
      </c>
    </row>
    <row r="35" spans="3:7" x14ac:dyDescent="0.25">
      <c r="C35" s="89" t="s">
        <v>17</v>
      </c>
      <c r="D35" s="85" t="s">
        <v>17</v>
      </c>
      <c r="E35" s="92"/>
      <c r="F35" s="92"/>
      <c r="G35" s="92"/>
    </row>
    <row r="36" spans="3:7" x14ac:dyDescent="0.25">
      <c r="C36" s="23" t="s">
        <v>17</v>
      </c>
      <c r="D36" s="7" t="s">
        <v>71</v>
      </c>
      <c r="E36" s="190">
        <f>E7+E23+E29</f>
        <v>18065900</v>
      </c>
      <c r="F36" s="190">
        <f>F7+F23+F29</f>
        <v>9142400</v>
      </c>
      <c r="G36" s="190">
        <f>G7+G23+G29</f>
        <v>6750757</v>
      </c>
    </row>
    <row r="37" spans="3:7" x14ac:dyDescent="0.25">
      <c r="C37" s="94"/>
      <c r="D37" s="95"/>
      <c r="E37" s="96"/>
      <c r="F37" s="96"/>
      <c r="G37" s="96"/>
    </row>
    <row r="38" spans="3:7" x14ac:dyDescent="0.25">
      <c r="C38" s="89" t="s">
        <v>17</v>
      </c>
      <c r="D38" s="85" t="s">
        <v>72</v>
      </c>
      <c r="E38" s="87"/>
      <c r="F38" s="87"/>
      <c r="G38" s="87"/>
    </row>
    <row r="39" spans="3:7" x14ac:dyDescent="0.25">
      <c r="C39" s="89" t="s">
        <v>17</v>
      </c>
      <c r="D39" s="85" t="s">
        <v>73</v>
      </c>
      <c r="E39" s="87"/>
      <c r="F39" s="87"/>
      <c r="G39" s="87"/>
    </row>
    <row r="41" spans="3:7" ht="39" customHeight="1" x14ac:dyDescent="0.25">
      <c r="C41" s="260" t="s">
        <v>91</v>
      </c>
      <c r="D41" s="260"/>
      <c r="E41" s="260"/>
      <c r="F41" s="260"/>
      <c r="G41" s="260"/>
    </row>
    <row r="42" spans="3:7" ht="33.75" customHeight="1" x14ac:dyDescent="0.25">
      <c r="C42" s="260" t="s">
        <v>92</v>
      </c>
      <c r="D42" s="260"/>
      <c r="E42" s="260"/>
      <c r="F42" s="260"/>
      <c r="G42" s="260"/>
    </row>
    <row r="45" spans="3:7" x14ac:dyDescent="0.25">
      <c r="C45" s="261" t="s">
        <v>74</v>
      </c>
      <c r="D45" s="261"/>
      <c r="E45" s="261"/>
      <c r="F45" s="261"/>
      <c r="G45" s="261"/>
    </row>
    <row r="47" spans="3:7" ht="31.5" x14ac:dyDescent="0.25">
      <c r="C47" s="23" t="s">
        <v>52</v>
      </c>
      <c r="D47" s="22" t="s">
        <v>75</v>
      </c>
      <c r="E47" s="22" t="s">
        <v>1</v>
      </c>
      <c r="F47" s="22" t="s">
        <v>2</v>
      </c>
      <c r="G47" s="22" t="s">
        <v>3</v>
      </c>
    </row>
    <row r="48" spans="3:7" x14ac:dyDescent="0.25">
      <c r="C48" s="23" t="s">
        <v>53</v>
      </c>
      <c r="D48" s="7" t="s">
        <v>76</v>
      </c>
      <c r="E48" s="97"/>
      <c r="F48" s="97"/>
      <c r="G48" s="97"/>
    </row>
    <row r="49" spans="3:7" x14ac:dyDescent="0.25">
      <c r="C49" s="89" t="s">
        <v>17</v>
      </c>
      <c r="D49" s="85" t="s">
        <v>55</v>
      </c>
      <c r="E49" s="87"/>
      <c r="F49" s="87"/>
      <c r="G49" s="87"/>
    </row>
    <row r="50" spans="3:7" x14ac:dyDescent="0.25">
      <c r="C50" s="89" t="s">
        <v>17</v>
      </c>
      <c r="D50" s="85" t="s">
        <v>56</v>
      </c>
      <c r="E50" s="87"/>
      <c r="F50" s="87"/>
      <c r="G50" s="87"/>
    </row>
    <row r="51" spans="3:7" x14ac:dyDescent="0.25">
      <c r="C51" s="89" t="s">
        <v>17</v>
      </c>
      <c r="D51" s="85" t="s">
        <v>57</v>
      </c>
      <c r="E51" s="87"/>
      <c r="F51" s="87"/>
      <c r="G51" s="87"/>
    </row>
    <row r="52" spans="3:7" x14ac:dyDescent="0.25">
      <c r="C52" s="23">
        <v>1</v>
      </c>
      <c r="D52" s="7" t="s">
        <v>58</v>
      </c>
      <c r="E52" s="97"/>
      <c r="F52" s="97"/>
      <c r="G52" s="97"/>
    </row>
    <row r="53" spans="3:7" x14ac:dyDescent="0.25">
      <c r="C53" s="89" t="s">
        <v>17</v>
      </c>
      <c r="D53" s="85" t="s">
        <v>55</v>
      </c>
      <c r="E53" s="87"/>
      <c r="F53" s="87"/>
      <c r="G53" s="87"/>
    </row>
    <row r="54" spans="3:7" x14ac:dyDescent="0.25">
      <c r="C54" s="89" t="s">
        <v>17</v>
      </c>
      <c r="D54" s="85" t="s">
        <v>56</v>
      </c>
      <c r="E54" s="87"/>
      <c r="F54" s="87"/>
      <c r="G54" s="87"/>
    </row>
    <row r="55" spans="3:7" x14ac:dyDescent="0.25">
      <c r="C55" s="89" t="s">
        <v>17</v>
      </c>
      <c r="D55" s="85" t="s">
        <v>57</v>
      </c>
      <c r="E55" s="87"/>
      <c r="F55" s="87"/>
      <c r="G55" s="87"/>
    </row>
    <row r="56" spans="3:7" x14ac:dyDescent="0.25">
      <c r="C56" s="23">
        <v>2</v>
      </c>
      <c r="D56" s="7" t="s">
        <v>59</v>
      </c>
      <c r="E56" s="97"/>
      <c r="F56" s="97"/>
      <c r="G56" s="97"/>
    </row>
    <row r="57" spans="3:7" x14ac:dyDescent="0.25">
      <c r="C57" s="89" t="s">
        <v>17</v>
      </c>
      <c r="D57" s="85" t="s">
        <v>55</v>
      </c>
      <c r="E57" s="87"/>
      <c r="F57" s="87"/>
      <c r="G57" s="87"/>
    </row>
    <row r="58" spans="3:7" x14ac:dyDescent="0.25">
      <c r="C58" s="89" t="s">
        <v>17</v>
      </c>
      <c r="D58" s="85" t="s">
        <v>56</v>
      </c>
      <c r="E58" s="87"/>
      <c r="F58" s="87"/>
      <c r="G58" s="87"/>
    </row>
    <row r="59" spans="3:7" x14ac:dyDescent="0.25">
      <c r="C59" s="89" t="s">
        <v>17</v>
      </c>
      <c r="D59" s="85" t="s">
        <v>57</v>
      </c>
      <c r="E59" s="87"/>
      <c r="F59" s="87"/>
      <c r="G59" s="87"/>
    </row>
    <row r="60" spans="3:7" x14ac:dyDescent="0.25">
      <c r="C60" s="89"/>
      <c r="D60" s="85"/>
      <c r="E60" s="87"/>
      <c r="F60" s="87"/>
      <c r="G60" s="87"/>
    </row>
    <row r="61" spans="3:7" x14ac:dyDescent="0.25">
      <c r="C61" s="23" t="s">
        <v>65</v>
      </c>
      <c r="D61" s="7" t="s">
        <v>66</v>
      </c>
      <c r="E61" s="97"/>
      <c r="F61" s="97"/>
      <c r="G61" s="97"/>
    </row>
    <row r="62" spans="3:7" x14ac:dyDescent="0.25">
      <c r="C62" s="89"/>
      <c r="D62" s="85"/>
      <c r="E62" s="87"/>
      <c r="F62" s="87"/>
      <c r="G62" s="87"/>
    </row>
    <row r="63" spans="3:7" x14ac:dyDescent="0.25">
      <c r="C63" s="23" t="s">
        <v>67</v>
      </c>
      <c r="D63" s="7" t="s">
        <v>68</v>
      </c>
      <c r="E63" s="97"/>
      <c r="F63" s="97"/>
      <c r="G63" s="97"/>
    </row>
    <row r="64" spans="3:7" x14ac:dyDescent="0.25">
      <c r="C64" s="89"/>
      <c r="D64" s="85"/>
      <c r="E64" s="87"/>
      <c r="F64" s="87"/>
      <c r="G64" s="87"/>
    </row>
    <row r="65" spans="3:7" x14ac:dyDescent="0.25">
      <c r="C65" s="23" t="s">
        <v>17</v>
      </c>
      <c r="D65" s="7" t="s">
        <v>69</v>
      </c>
      <c r="E65" s="97"/>
      <c r="F65" s="97"/>
      <c r="G65" s="97"/>
    </row>
    <row r="66" spans="3:7" x14ac:dyDescent="0.25">
      <c r="C66" s="89" t="s">
        <v>17</v>
      </c>
      <c r="D66" s="85" t="s">
        <v>17</v>
      </c>
      <c r="E66" s="87"/>
      <c r="F66" s="87"/>
      <c r="G66" s="87"/>
    </row>
    <row r="67" spans="3:7" x14ac:dyDescent="0.25">
      <c r="C67" s="23" t="s">
        <v>17</v>
      </c>
      <c r="D67" s="7" t="s">
        <v>70</v>
      </c>
      <c r="E67" s="97"/>
      <c r="F67" s="97"/>
      <c r="G67" s="97"/>
    </row>
    <row r="68" spans="3:7" x14ac:dyDescent="0.25">
      <c r="C68" s="89" t="s">
        <v>17</v>
      </c>
      <c r="D68" s="85" t="s">
        <v>17</v>
      </c>
      <c r="E68" s="87"/>
      <c r="F68" s="87"/>
      <c r="G68" s="87"/>
    </row>
    <row r="69" spans="3:7" x14ac:dyDescent="0.25">
      <c r="C69" s="23" t="s">
        <v>17</v>
      </c>
      <c r="D69" s="7" t="s">
        <v>71</v>
      </c>
      <c r="E69" s="97"/>
      <c r="F69" s="97"/>
      <c r="G69" s="97"/>
    </row>
    <row r="70" spans="3:7" x14ac:dyDescent="0.25">
      <c r="C70" s="89" t="s">
        <v>17</v>
      </c>
      <c r="D70" s="85" t="s">
        <v>72</v>
      </c>
      <c r="E70" s="87"/>
      <c r="F70" s="87"/>
      <c r="G70" s="87"/>
    </row>
    <row r="71" spans="3:7" x14ac:dyDescent="0.25">
      <c r="C71" s="89" t="s">
        <v>17</v>
      </c>
      <c r="D71" s="85" t="s">
        <v>73</v>
      </c>
      <c r="E71" s="87"/>
      <c r="F71" s="87"/>
      <c r="G71" s="87"/>
    </row>
    <row r="72" spans="3:7" x14ac:dyDescent="0.25">
      <c r="C72" s="246" t="s">
        <v>77</v>
      </c>
      <c r="D72" s="246"/>
      <c r="E72" s="246"/>
      <c r="F72" s="246"/>
      <c r="G72" s="246"/>
    </row>
  </sheetData>
  <mergeCells count="5">
    <mergeCell ref="C72:G72"/>
    <mergeCell ref="C4:G4"/>
    <mergeCell ref="C42:G42"/>
    <mergeCell ref="C41:G41"/>
    <mergeCell ref="C45:G45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8"/>
  <sheetViews>
    <sheetView topLeftCell="B1" zoomScale="85" zoomScaleNormal="85" workbookViewId="0">
      <selection activeCell="C6" sqref="C6:G33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59" t="s">
        <v>51</v>
      </c>
      <c r="D4" s="259"/>
      <c r="E4" s="259"/>
      <c r="F4" s="259"/>
      <c r="G4" s="259"/>
    </row>
    <row r="6" spans="3:7" ht="31.5" x14ac:dyDescent="0.25">
      <c r="C6" s="23" t="s">
        <v>52</v>
      </c>
      <c r="D6" s="22" t="s">
        <v>175</v>
      </c>
      <c r="E6" s="22" t="s">
        <v>1</v>
      </c>
      <c r="F6" s="22" t="s">
        <v>2</v>
      </c>
      <c r="G6" s="22" t="s">
        <v>3</v>
      </c>
    </row>
    <row r="7" spans="3:7" x14ac:dyDescent="0.25">
      <c r="C7" s="23" t="s">
        <v>53</v>
      </c>
      <c r="D7" s="7" t="s">
        <v>54</v>
      </c>
      <c r="E7" s="190">
        <f>SUM(E8:E10)</f>
        <v>153000</v>
      </c>
      <c r="F7" s="190">
        <f>SUM(F8:F10)</f>
        <v>153000</v>
      </c>
      <c r="G7" s="190">
        <f>SUM(G8:G10)</f>
        <v>45656</v>
      </c>
    </row>
    <row r="8" spans="3:7" x14ac:dyDescent="0.25">
      <c r="C8" s="89" t="s">
        <v>17</v>
      </c>
      <c r="D8" s="85" t="s">
        <v>55</v>
      </c>
      <c r="E8" s="191">
        <f>E12</f>
        <v>0</v>
      </c>
      <c r="F8" s="191">
        <f t="shared" ref="E8:G10" si="0">F12</f>
        <v>0</v>
      </c>
      <c r="G8" s="191">
        <f t="shared" si="0"/>
        <v>0</v>
      </c>
    </row>
    <row r="9" spans="3:7" x14ac:dyDescent="0.25">
      <c r="C9" s="89" t="s">
        <v>17</v>
      </c>
      <c r="D9" s="85" t="s">
        <v>56</v>
      </c>
      <c r="E9" s="191">
        <f t="shared" si="0"/>
        <v>153000</v>
      </c>
      <c r="F9" s="191">
        <f t="shared" si="0"/>
        <v>153000</v>
      </c>
      <c r="G9" s="191">
        <f t="shared" si="0"/>
        <v>45656</v>
      </c>
    </row>
    <row r="10" spans="3:7" x14ac:dyDescent="0.25">
      <c r="C10" s="89" t="s">
        <v>17</v>
      </c>
      <c r="D10" s="85" t="s">
        <v>57</v>
      </c>
      <c r="E10" s="191">
        <f t="shared" si="0"/>
        <v>0</v>
      </c>
      <c r="F10" s="191">
        <f t="shared" si="0"/>
        <v>0</v>
      </c>
      <c r="G10" s="191">
        <f t="shared" si="0"/>
        <v>0</v>
      </c>
    </row>
    <row r="11" spans="3:7" x14ac:dyDescent="0.25">
      <c r="C11" s="23">
        <v>1</v>
      </c>
      <c r="D11" s="90" t="s">
        <v>58</v>
      </c>
      <c r="E11" s="190">
        <f>SUM(E12:E14)</f>
        <v>153000</v>
      </c>
      <c r="F11" s="190">
        <f>SUM(F12:F14)</f>
        <v>153000</v>
      </c>
      <c r="G11" s="190">
        <f>SUM(G12:G14)</f>
        <v>45656</v>
      </c>
    </row>
    <row r="12" spans="3:7" x14ac:dyDescent="0.25">
      <c r="C12" s="89" t="s">
        <v>17</v>
      </c>
      <c r="D12" s="91" t="s">
        <v>55</v>
      </c>
      <c r="E12" s="92">
        <v>0</v>
      </c>
      <c r="F12" s="92">
        <v>0</v>
      </c>
      <c r="G12" s="92">
        <v>0</v>
      </c>
    </row>
    <row r="13" spans="3:7" ht="16.5" thickBot="1" x14ac:dyDescent="0.3">
      <c r="C13" s="89" t="s">
        <v>17</v>
      </c>
      <c r="D13" s="91" t="s">
        <v>56</v>
      </c>
      <c r="E13" s="87">
        <v>153000</v>
      </c>
      <c r="F13" s="87">
        <v>153000</v>
      </c>
      <c r="G13" s="157">
        <v>45656</v>
      </c>
    </row>
    <row r="14" spans="3:7" x14ac:dyDescent="0.25">
      <c r="C14" s="89" t="s">
        <v>17</v>
      </c>
      <c r="D14" s="91" t="s">
        <v>57</v>
      </c>
      <c r="E14" s="87">
        <v>0</v>
      </c>
      <c r="F14" s="87">
        <v>0</v>
      </c>
      <c r="G14" s="87">
        <v>0</v>
      </c>
    </row>
    <row r="15" spans="3:7" ht="31.5" x14ac:dyDescent="0.25">
      <c r="C15" s="23">
        <v>2</v>
      </c>
      <c r="D15" s="103" t="s">
        <v>59</v>
      </c>
      <c r="E15" s="190">
        <f>SUM(E16:E22)</f>
        <v>0</v>
      </c>
      <c r="F15" s="190">
        <f t="shared" ref="F15:G15" si="1">SUM(F16:F22)</f>
        <v>0</v>
      </c>
      <c r="G15" s="190">
        <f t="shared" si="1"/>
        <v>0</v>
      </c>
    </row>
    <row r="16" spans="3:7" hidden="1" x14ac:dyDescent="0.25">
      <c r="C16" s="89" t="s">
        <v>17</v>
      </c>
      <c r="D16" s="91" t="s">
        <v>55</v>
      </c>
      <c r="E16" s="92"/>
      <c r="F16" s="92"/>
      <c r="G16" s="92"/>
    </row>
    <row r="17" spans="3:7" hidden="1" x14ac:dyDescent="0.25">
      <c r="C17" s="89" t="s">
        <v>17</v>
      </c>
      <c r="D17" s="91" t="s">
        <v>56</v>
      </c>
      <c r="E17" s="87"/>
      <c r="F17" s="87"/>
      <c r="G17" s="87"/>
    </row>
    <row r="18" spans="3:7" hidden="1" x14ac:dyDescent="0.25">
      <c r="C18" s="89" t="s">
        <v>17</v>
      </c>
      <c r="D18" s="91" t="s">
        <v>57</v>
      </c>
      <c r="E18" s="87"/>
      <c r="F18" s="87"/>
      <c r="G18" s="87"/>
    </row>
    <row r="19" spans="3:7" hidden="1" x14ac:dyDescent="0.25">
      <c r="C19" s="89" t="s">
        <v>17</v>
      </c>
      <c r="D19" s="91" t="s">
        <v>60</v>
      </c>
      <c r="E19" s="87"/>
      <c r="F19" s="87"/>
      <c r="G19" s="87"/>
    </row>
    <row r="20" spans="3:7" hidden="1" x14ac:dyDescent="0.25">
      <c r="C20" s="89" t="s">
        <v>61</v>
      </c>
      <c r="D20" s="91" t="s">
        <v>62</v>
      </c>
      <c r="E20" s="87" t="s">
        <v>17</v>
      </c>
      <c r="F20" s="87" t="s">
        <v>17</v>
      </c>
      <c r="G20" s="87"/>
    </row>
    <row r="21" spans="3:7" x14ac:dyDescent="0.25">
      <c r="C21" s="89"/>
      <c r="D21" s="91"/>
      <c r="E21" s="87"/>
      <c r="F21" s="87"/>
      <c r="G21" s="87"/>
    </row>
    <row r="22" spans="3:7" ht="16.5" thickBot="1" x14ac:dyDescent="0.3">
      <c r="C22" s="89" t="s">
        <v>17</v>
      </c>
      <c r="D22" s="85" t="s">
        <v>90</v>
      </c>
      <c r="E22" s="87"/>
      <c r="F22" s="87"/>
      <c r="G22" s="87"/>
    </row>
    <row r="23" spans="3:7" ht="16.5" thickBot="1" x14ac:dyDescent="0.3">
      <c r="C23" s="23" t="s">
        <v>65</v>
      </c>
      <c r="D23" s="7" t="s">
        <v>66</v>
      </c>
      <c r="E23" s="163">
        <f>E24</f>
        <v>99800</v>
      </c>
      <c r="F23" s="163">
        <v>99800</v>
      </c>
      <c r="G23" s="190">
        <v>0</v>
      </c>
    </row>
    <row r="24" spans="3:7" x14ac:dyDescent="0.25">
      <c r="C24" s="99"/>
      <c r="D24" s="100" t="s">
        <v>282</v>
      </c>
      <c r="E24" s="220">
        <v>99800</v>
      </c>
      <c r="F24" s="220">
        <v>99800</v>
      </c>
      <c r="G24" s="220"/>
    </row>
    <row r="25" spans="3:7" ht="31.5" x14ac:dyDescent="0.25">
      <c r="C25" s="101" t="s">
        <v>67</v>
      </c>
      <c r="D25" s="102" t="s">
        <v>68</v>
      </c>
      <c r="E25" s="198">
        <f>SUM(E26:E27)</f>
        <v>0</v>
      </c>
      <c r="F25" s="198">
        <f>SUM(F26:F27)</f>
        <v>0</v>
      </c>
      <c r="G25" s="198">
        <f>SUM(G26:G27)</f>
        <v>0</v>
      </c>
    </row>
    <row r="26" spans="3:7" x14ac:dyDescent="0.25">
      <c r="C26" s="89" t="s">
        <v>17</v>
      </c>
      <c r="D26" s="93"/>
      <c r="E26" s="92"/>
      <c r="F26" s="92"/>
      <c r="G26" s="92"/>
    </row>
    <row r="27" spans="3:7" hidden="1" x14ac:dyDescent="0.25">
      <c r="C27" s="89" t="s">
        <v>17</v>
      </c>
      <c r="D27" s="93"/>
      <c r="E27" s="87"/>
      <c r="F27" s="87"/>
      <c r="G27" s="87"/>
    </row>
    <row r="28" spans="3:7" x14ac:dyDescent="0.25">
      <c r="C28" s="23" t="s">
        <v>17</v>
      </c>
      <c r="D28" s="7" t="s">
        <v>69</v>
      </c>
      <c r="E28" s="190">
        <f>+E23+E25</f>
        <v>99800</v>
      </c>
      <c r="F28" s="190">
        <f>+F23+F25</f>
        <v>99800</v>
      </c>
      <c r="G28" s="190">
        <f>+G23+G25</f>
        <v>0</v>
      </c>
    </row>
    <row r="29" spans="3:7" x14ac:dyDescent="0.25">
      <c r="C29" s="89" t="s">
        <v>17</v>
      </c>
      <c r="D29" s="85" t="s">
        <v>17</v>
      </c>
      <c r="E29" s="92"/>
      <c r="F29" s="92"/>
      <c r="G29" s="92"/>
    </row>
    <row r="30" spans="3:7" x14ac:dyDescent="0.25">
      <c r="C30" s="23" t="s">
        <v>17</v>
      </c>
      <c r="D30" s="7" t="s">
        <v>70</v>
      </c>
      <c r="E30" s="190">
        <f>+E11+E23</f>
        <v>252800</v>
      </c>
      <c r="F30" s="190">
        <f>+F11+F23</f>
        <v>252800</v>
      </c>
      <c r="G30" s="190">
        <f>+G11+G23</f>
        <v>45656</v>
      </c>
    </row>
    <row r="31" spans="3:7" x14ac:dyDescent="0.25">
      <c r="C31" s="89" t="s">
        <v>17</v>
      </c>
      <c r="D31" s="85" t="s">
        <v>17</v>
      </c>
      <c r="E31" s="92"/>
      <c r="F31" s="92"/>
      <c r="G31" s="92"/>
    </row>
    <row r="32" spans="3:7" x14ac:dyDescent="0.25">
      <c r="C32" s="23" t="s">
        <v>17</v>
      </c>
      <c r="D32" s="7" t="s">
        <v>71</v>
      </c>
      <c r="E32" s="190">
        <f>E7+E23+E25</f>
        <v>252800</v>
      </c>
      <c r="F32" s="190">
        <f>F7+F23+F25</f>
        <v>252800</v>
      </c>
      <c r="G32" s="190">
        <f>G7+G23+G25</f>
        <v>45656</v>
      </c>
    </row>
    <row r="33" spans="3:7" x14ac:dyDescent="0.25">
      <c r="C33" s="94"/>
      <c r="D33" s="95"/>
      <c r="E33" s="96"/>
      <c r="F33" s="96"/>
      <c r="G33" s="96"/>
    </row>
    <row r="34" spans="3:7" x14ac:dyDescent="0.25">
      <c r="C34" s="89" t="s">
        <v>17</v>
      </c>
      <c r="D34" s="85" t="s">
        <v>72</v>
      </c>
      <c r="E34" s="87"/>
      <c r="F34" s="87"/>
      <c r="G34" s="87"/>
    </row>
    <row r="35" spans="3:7" x14ac:dyDescent="0.25">
      <c r="C35" s="89" t="s">
        <v>17</v>
      </c>
      <c r="D35" s="85" t="s">
        <v>73</v>
      </c>
      <c r="E35" s="87"/>
      <c r="F35" s="87"/>
      <c r="G35" s="87"/>
    </row>
    <row r="37" spans="3:7" ht="39" customHeight="1" x14ac:dyDescent="0.25">
      <c r="C37" s="260" t="s">
        <v>91</v>
      </c>
      <c r="D37" s="260"/>
      <c r="E37" s="260"/>
      <c r="F37" s="260"/>
      <c r="G37" s="260"/>
    </row>
    <row r="38" spans="3:7" ht="33.75" customHeight="1" x14ac:dyDescent="0.25">
      <c r="C38" s="260" t="s">
        <v>92</v>
      </c>
      <c r="D38" s="260"/>
      <c r="E38" s="260"/>
      <c r="F38" s="260"/>
      <c r="G38" s="260"/>
    </row>
    <row r="41" spans="3:7" x14ac:dyDescent="0.25">
      <c r="C41" s="261" t="s">
        <v>74</v>
      </c>
      <c r="D41" s="261"/>
      <c r="E41" s="261"/>
      <c r="F41" s="261"/>
      <c r="G41" s="261"/>
    </row>
    <row r="43" spans="3:7" ht="31.5" x14ac:dyDescent="0.25">
      <c r="C43" s="23" t="s">
        <v>52</v>
      </c>
      <c r="D43" s="22" t="s">
        <v>75</v>
      </c>
      <c r="E43" s="22" t="s">
        <v>1</v>
      </c>
      <c r="F43" s="22" t="s">
        <v>2</v>
      </c>
      <c r="G43" s="22" t="s">
        <v>3</v>
      </c>
    </row>
    <row r="44" spans="3:7" x14ac:dyDescent="0.25">
      <c r="C44" s="23" t="s">
        <v>53</v>
      </c>
      <c r="D44" s="7" t="s">
        <v>76</v>
      </c>
      <c r="E44" s="97"/>
      <c r="F44" s="97"/>
      <c r="G44" s="97"/>
    </row>
    <row r="45" spans="3:7" x14ac:dyDescent="0.25">
      <c r="C45" s="89" t="s">
        <v>17</v>
      </c>
      <c r="D45" s="85" t="s">
        <v>55</v>
      </c>
      <c r="E45" s="87"/>
      <c r="F45" s="87"/>
      <c r="G45" s="87"/>
    </row>
    <row r="46" spans="3:7" x14ac:dyDescent="0.25">
      <c r="C46" s="89" t="s">
        <v>17</v>
      </c>
      <c r="D46" s="85" t="s">
        <v>56</v>
      </c>
      <c r="E46" s="87"/>
      <c r="F46" s="87"/>
      <c r="G46" s="87"/>
    </row>
    <row r="47" spans="3:7" x14ac:dyDescent="0.25">
      <c r="C47" s="89" t="s">
        <v>17</v>
      </c>
      <c r="D47" s="85" t="s">
        <v>57</v>
      </c>
      <c r="E47" s="87"/>
      <c r="F47" s="87"/>
      <c r="G47" s="87"/>
    </row>
    <row r="48" spans="3:7" x14ac:dyDescent="0.25">
      <c r="C48" s="23">
        <v>1</v>
      </c>
      <c r="D48" s="7" t="s">
        <v>58</v>
      </c>
      <c r="E48" s="97"/>
      <c r="F48" s="97"/>
      <c r="G48" s="97"/>
    </row>
    <row r="49" spans="3:7" x14ac:dyDescent="0.25">
      <c r="C49" s="89" t="s">
        <v>17</v>
      </c>
      <c r="D49" s="85" t="s">
        <v>55</v>
      </c>
      <c r="E49" s="87"/>
      <c r="F49" s="87"/>
      <c r="G49" s="87"/>
    </row>
    <row r="50" spans="3:7" x14ac:dyDescent="0.25">
      <c r="C50" s="89" t="s">
        <v>17</v>
      </c>
      <c r="D50" s="85" t="s">
        <v>56</v>
      </c>
      <c r="E50" s="87"/>
      <c r="F50" s="87"/>
      <c r="G50" s="87"/>
    </row>
    <row r="51" spans="3:7" x14ac:dyDescent="0.25">
      <c r="C51" s="89" t="s">
        <v>17</v>
      </c>
      <c r="D51" s="85" t="s">
        <v>57</v>
      </c>
      <c r="E51" s="87"/>
      <c r="F51" s="87"/>
      <c r="G51" s="87"/>
    </row>
    <row r="52" spans="3:7" x14ac:dyDescent="0.25">
      <c r="C52" s="23">
        <v>2</v>
      </c>
      <c r="D52" s="7" t="s">
        <v>59</v>
      </c>
      <c r="E52" s="97"/>
      <c r="F52" s="97"/>
      <c r="G52" s="97"/>
    </row>
    <row r="53" spans="3:7" x14ac:dyDescent="0.25">
      <c r="C53" s="89" t="s">
        <v>17</v>
      </c>
      <c r="D53" s="85" t="s">
        <v>55</v>
      </c>
      <c r="E53" s="87"/>
      <c r="F53" s="87"/>
      <c r="G53" s="87"/>
    </row>
    <row r="54" spans="3:7" x14ac:dyDescent="0.25">
      <c r="C54" s="89" t="s">
        <v>17</v>
      </c>
      <c r="D54" s="85" t="s">
        <v>56</v>
      </c>
      <c r="E54" s="87"/>
      <c r="F54" s="87"/>
      <c r="G54" s="87"/>
    </row>
    <row r="55" spans="3:7" x14ac:dyDescent="0.25">
      <c r="C55" s="89" t="s">
        <v>17</v>
      </c>
      <c r="D55" s="85" t="s">
        <v>57</v>
      </c>
      <c r="E55" s="87"/>
      <c r="F55" s="87"/>
      <c r="G55" s="87"/>
    </row>
    <row r="56" spans="3:7" x14ac:dyDescent="0.25">
      <c r="C56" s="89"/>
      <c r="D56" s="85"/>
      <c r="E56" s="87"/>
      <c r="F56" s="87"/>
      <c r="G56" s="87"/>
    </row>
    <row r="57" spans="3:7" x14ac:dyDescent="0.25">
      <c r="C57" s="23" t="s">
        <v>65</v>
      </c>
      <c r="D57" s="7" t="s">
        <v>66</v>
      </c>
      <c r="E57" s="97"/>
      <c r="F57" s="97"/>
      <c r="G57" s="97"/>
    </row>
    <row r="58" spans="3:7" x14ac:dyDescent="0.25">
      <c r="C58" s="89"/>
      <c r="D58" s="85"/>
      <c r="E58" s="87"/>
      <c r="F58" s="87"/>
      <c r="G58" s="87"/>
    </row>
    <row r="59" spans="3:7" x14ac:dyDescent="0.25">
      <c r="C59" s="23" t="s">
        <v>67</v>
      </c>
      <c r="D59" s="7" t="s">
        <v>68</v>
      </c>
      <c r="E59" s="97"/>
      <c r="F59" s="97"/>
      <c r="G59" s="97"/>
    </row>
    <row r="60" spans="3:7" x14ac:dyDescent="0.25">
      <c r="C60" s="89"/>
      <c r="D60" s="85"/>
      <c r="E60" s="87"/>
      <c r="F60" s="87"/>
      <c r="G60" s="87"/>
    </row>
    <row r="61" spans="3:7" x14ac:dyDescent="0.25">
      <c r="C61" s="23" t="s">
        <v>17</v>
      </c>
      <c r="D61" s="7" t="s">
        <v>69</v>
      </c>
      <c r="E61" s="97"/>
      <c r="F61" s="97"/>
      <c r="G61" s="97"/>
    </row>
    <row r="62" spans="3:7" x14ac:dyDescent="0.25">
      <c r="C62" s="89" t="s">
        <v>17</v>
      </c>
      <c r="D62" s="85" t="s">
        <v>17</v>
      </c>
      <c r="E62" s="87"/>
      <c r="F62" s="87"/>
      <c r="G62" s="87"/>
    </row>
    <row r="63" spans="3:7" x14ac:dyDescent="0.25">
      <c r="C63" s="23" t="s">
        <v>17</v>
      </c>
      <c r="D63" s="7" t="s">
        <v>70</v>
      </c>
      <c r="E63" s="97"/>
      <c r="F63" s="97"/>
      <c r="G63" s="97"/>
    </row>
    <row r="64" spans="3:7" x14ac:dyDescent="0.25">
      <c r="C64" s="89" t="s">
        <v>17</v>
      </c>
      <c r="D64" s="85" t="s">
        <v>17</v>
      </c>
      <c r="E64" s="87"/>
      <c r="F64" s="87"/>
      <c r="G64" s="87"/>
    </row>
    <row r="65" spans="3:7" x14ac:dyDescent="0.25">
      <c r="C65" s="23" t="s">
        <v>17</v>
      </c>
      <c r="D65" s="7" t="s">
        <v>71</v>
      </c>
      <c r="E65" s="97"/>
      <c r="F65" s="97"/>
      <c r="G65" s="97"/>
    </row>
    <row r="66" spans="3:7" x14ac:dyDescent="0.25">
      <c r="C66" s="89" t="s">
        <v>17</v>
      </c>
      <c r="D66" s="85" t="s">
        <v>72</v>
      </c>
      <c r="E66" s="87"/>
      <c r="F66" s="87"/>
      <c r="G66" s="87"/>
    </row>
    <row r="67" spans="3:7" x14ac:dyDescent="0.25">
      <c r="C67" s="89" t="s">
        <v>17</v>
      </c>
      <c r="D67" s="85" t="s">
        <v>73</v>
      </c>
      <c r="E67" s="87"/>
      <c r="F67" s="87"/>
      <c r="G67" s="87"/>
    </row>
    <row r="68" spans="3:7" x14ac:dyDescent="0.25">
      <c r="C68" s="246" t="s">
        <v>77</v>
      </c>
      <c r="D68" s="246"/>
      <c r="E68" s="246"/>
      <c r="F68" s="246"/>
      <c r="G68" s="246"/>
    </row>
  </sheetData>
  <mergeCells count="5">
    <mergeCell ref="C68:G68"/>
    <mergeCell ref="C4:G4"/>
    <mergeCell ref="C38:G38"/>
    <mergeCell ref="C37:G37"/>
    <mergeCell ref="C41:G41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  <ignoredErrors>
    <ignoredError sqref="G15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8"/>
  <sheetViews>
    <sheetView topLeftCell="B1" zoomScale="85" zoomScaleNormal="85" workbookViewId="0">
      <selection activeCell="C6" sqref="C6:G32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59" t="s">
        <v>51</v>
      </c>
      <c r="D4" s="259"/>
      <c r="E4" s="259"/>
      <c r="F4" s="259"/>
      <c r="G4" s="259"/>
    </row>
    <row r="6" spans="3:7" ht="31.5" x14ac:dyDescent="0.25">
      <c r="C6" s="23" t="s">
        <v>52</v>
      </c>
      <c r="D6" s="22" t="s">
        <v>176</v>
      </c>
      <c r="E6" s="22" t="s">
        <v>1</v>
      </c>
      <c r="F6" s="22" t="s">
        <v>2</v>
      </c>
      <c r="G6" s="22" t="s">
        <v>3</v>
      </c>
    </row>
    <row r="7" spans="3:7" x14ac:dyDescent="0.25">
      <c r="C7" s="23" t="s">
        <v>53</v>
      </c>
      <c r="D7" s="7" t="s">
        <v>54</v>
      </c>
      <c r="E7" s="190">
        <f>SUM(E8:E10)</f>
        <v>385000</v>
      </c>
      <c r="F7" s="190">
        <f>SUM(F8:F10)</f>
        <v>385000</v>
      </c>
      <c r="G7" s="190">
        <f>SUM(G8:G10)</f>
        <v>220740</v>
      </c>
    </row>
    <row r="8" spans="3:7" x14ac:dyDescent="0.25">
      <c r="C8" s="89" t="s">
        <v>17</v>
      </c>
      <c r="D8" s="85" t="s">
        <v>55</v>
      </c>
      <c r="E8" s="191">
        <f>E12</f>
        <v>0</v>
      </c>
      <c r="F8" s="191">
        <f t="shared" ref="E8:G10" si="0">F12</f>
        <v>0</v>
      </c>
      <c r="G8" s="191">
        <f t="shared" si="0"/>
        <v>0</v>
      </c>
    </row>
    <row r="9" spans="3:7" x14ac:dyDescent="0.25">
      <c r="C9" s="89" t="s">
        <v>17</v>
      </c>
      <c r="D9" s="85" t="s">
        <v>56</v>
      </c>
      <c r="E9" s="191">
        <f t="shared" si="0"/>
        <v>385000</v>
      </c>
      <c r="F9" s="191">
        <f t="shared" si="0"/>
        <v>385000</v>
      </c>
      <c r="G9" s="191">
        <f t="shared" si="0"/>
        <v>218292</v>
      </c>
    </row>
    <row r="10" spans="3:7" x14ac:dyDescent="0.25">
      <c r="C10" s="89" t="s">
        <v>17</v>
      </c>
      <c r="D10" s="85" t="s">
        <v>57</v>
      </c>
      <c r="E10" s="191">
        <f t="shared" si="0"/>
        <v>0</v>
      </c>
      <c r="F10" s="191">
        <f t="shared" si="0"/>
        <v>0</v>
      </c>
      <c r="G10" s="191">
        <f t="shared" si="0"/>
        <v>2448</v>
      </c>
    </row>
    <row r="11" spans="3:7" x14ac:dyDescent="0.25">
      <c r="C11" s="23">
        <v>1</v>
      </c>
      <c r="D11" s="90" t="s">
        <v>58</v>
      </c>
      <c r="E11" s="190">
        <f>SUM(E12:E14)</f>
        <v>385000</v>
      </c>
      <c r="F11" s="190">
        <f>SUM(F12:F14)</f>
        <v>385000</v>
      </c>
      <c r="G11" s="190">
        <f>SUM(G12:G14)</f>
        <v>220740</v>
      </c>
    </row>
    <row r="12" spans="3:7" x14ac:dyDescent="0.25">
      <c r="C12" s="89" t="s">
        <v>17</v>
      </c>
      <c r="D12" s="91" t="s">
        <v>55</v>
      </c>
      <c r="E12" s="92">
        <v>0</v>
      </c>
      <c r="F12" s="92">
        <v>0</v>
      </c>
      <c r="G12" s="92">
        <v>0</v>
      </c>
    </row>
    <row r="13" spans="3:7" ht="16.5" thickBot="1" x14ac:dyDescent="0.3">
      <c r="C13" s="89" t="s">
        <v>17</v>
      </c>
      <c r="D13" s="91" t="s">
        <v>56</v>
      </c>
      <c r="E13" s="87">
        <v>385000</v>
      </c>
      <c r="F13" s="87">
        <v>385000</v>
      </c>
      <c r="G13" s="157">
        <v>218292</v>
      </c>
    </row>
    <row r="14" spans="3:7" ht="16.5" thickBot="1" x14ac:dyDescent="0.3">
      <c r="C14" s="89" t="s">
        <v>17</v>
      </c>
      <c r="D14" s="91" t="s">
        <v>57</v>
      </c>
      <c r="E14" s="87">
        <v>0</v>
      </c>
      <c r="F14" s="87"/>
      <c r="G14" s="157">
        <v>2448</v>
      </c>
    </row>
    <row r="15" spans="3:7" ht="31.5" x14ac:dyDescent="0.25">
      <c r="C15" s="23">
        <v>2</v>
      </c>
      <c r="D15" s="103" t="s">
        <v>59</v>
      </c>
      <c r="E15" s="190">
        <f>SUM(E16:E22)</f>
        <v>0</v>
      </c>
      <c r="F15" s="190">
        <f t="shared" ref="F15:G15" si="1">SUM(F16:F22)</f>
        <v>0</v>
      </c>
      <c r="G15" s="190">
        <f t="shared" si="1"/>
        <v>0</v>
      </c>
    </row>
    <row r="16" spans="3:7" hidden="1" x14ac:dyDescent="0.25">
      <c r="C16" s="89" t="s">
        <v>17</v>
      </c>
      <c r="D16" s="91" t="s">
        <v>55</v>
      </c>
      <c r="E16" s="92"/>
      <c r="F16" s="92"/>
      <c r="G16" s="92"/>
    </row>
    <row r="17" spans="3:7" hidden="1" x14ac:dyDescent="0.25">
      <c r="C17" s="89" t="s">
        <v>17</v>
      </c>
      <c r="D17" s="91" t="s">
        <v>56</v>
      </c>
      <c r="E17" s="87"/>
      <c r="F17" s="87"/>
      <c r="G17" s="87"/>
    </row>
    <row r="18" spans="3:7" hidden="1" x14ac:dyDescent="0.25">
      <c r="C18" s="89" t="s">
        <v>17</v>
      </c>
      <c r="D18" s="91" t="s">
        <v>57</v>
      </c>
      <c r="E18" s="87"/>
      <c r="F18" s="87"/>
      <c r="G18" s="87"/>
    </row>
    <row r="19" spans="3:7" hidden="1" x14ac:dyDescent="0.25">
      <c r="C19" s="89" t="s">
        <v>17</v>
      </c>
      <c r="D19" s="91" t="s">
        <v>60</v>
      </c>
      <c r="E19" s="87"/>
      <c r="F19" s="87"/>
      <c r="G19" s="87"/>
    </row>
    <row r="20" spans="3:7" x14ac:dyDescent="0.25">
      <c r="C20" s="89" t="s">
        <v>61</v>
      </c>
      <c r="D20" s="91" t="s">
        <v>62</v>
      </c>
      <c r="E20" s="87" t="s">
        <v>17</v>
      </c>
      <c r="F20" s="87" t="s">
        <v>17</v>
      </c>
      <c r="G20" s="87"/>
    </row>
    <row r="21" spans="3:7" x14ac:dyDescent="0.25">
      <c r="C21" s="89"/>
      <c r="D21" s="91"/>
      <c r="E21" s="87"/>
      <c r="F21" s="87"/>
      <c r="G21" s="87"/>
    </row>
    <row r="22" spans="3:7" x14ac:dyDescent="0.25">
      <c r="C22" s="89" t="s">
        <v>17</v>
      </c>
      <c r="D22" s="85" t="s">
        <v>90</v>
      </c>
      <c r="E22" s="87"/>
      <c r="F22" s="87"/>
      <c r="G22" s="87"/>
    </row>
    <row r="23" spans="3:7" x14ac:dyDescent="0.25">
      <c r="C23" s="23" t="s">
        <v>65</v>
      </c>
      <c r="D23" s="7" t="s">
        <v>66</v>
      </c>
      <c r="E23" s="190">
        <v>0</v>
      </c>
      <c r="F23" s="190">
        <v>0</v>
      </c>
      <c r="G23" s="190">
        <v>0</v>
      </c>
    </row>
    <row r="24" spans="3:7" x14ac:dyDescent="0.25">
      <c r="C24" s="99"/>
      <c r="D24" s="100"/>
      <c r="E24" s="220"/>
      <c r="F24" s="220"/>
      <c r="G24" s="220"/>
    </row>
    <row r="25" spans="3:7" ht="31.5" x14ac:dyDescent="0.25">
      <c r="C25" s="101" t="s">
        <v>67</v>
      </c>
      <c r="D25" s="102" t="s">
        <v>68</v>
      </c>
      <c r="E25" s="198">
        <f>SUM(E26:E27)</f>
        <v>0</v>
      </c>
      <c r="F25" s="198">
        <f>SUM(F26:F27)</f>
        <v>0</v>
      </c>
      <c r="G25" s="198">
        <f>SUM(G26:G27)</f>
        <v>0</v>
      </c>
    </row>
    <row r="26" spans="3:7" x14ac:dyDescent="0.25">
      <c r="C26" s="89" t="s">
        <v>17</v>
      </c>
      <c r="D26" s="93"/>
      <c r="E26" s="92"/>
      <c r="F26" s="92"/>
      <c r="G26" s="92"/>
    </row>
    <row r="27" spans="3:7" hidden="1" x14ac:dyDescent="0.25">
      <c r="C27" s="89" t="s">
        <v>17</v>
      </c>
      <c r="D27" s="93" t="s">
        <v>64</v>
      </c>
      <c r="E27" s="87"/>
      <c r="F27" s="87"/>
      <c r="G27" s="87"/>
    </row>
    <row r="28" spans="3:7" x14ac:dyDescent="0.25">
      <c r="C28" s="23" t="s">
        <v>17</v>
      </c>
      <c r="D28" s="7" t="s">
        <v>69</v>
      </c>
      <c r="E28" s="190">
        <f>+E23+E25</f>
        <v>0</v>
      </c>
      <c r="F28" s="190">
        <f>+F23+F25</f>
        <v>0</v>
      </c>
      <c r="G28" s="190">
        <f>+G23+G25</f>
        <v>0</v>
      </c>
    </row>
    <row r="29" spans="3:7" x14ac:dyDescent="0.25">
      <c r="C29" s="89" t="s">
        <v>17</v>
      </c>
      <c r="D29" s="85" t="s">
        <v>17</v>
      </c>
      <c r="E29" s="92"/>
      <c r="F29" s="92"/>
      <c r="G29" s="92"/>
    </row>
    <row r="30" spans="3:7" x14ac:dyDescent="0.25">
      <c r="C30" s="23" t="s">
        <v>17</v>
      </c>
      <c r="D30" s="7" t="s">
        <v>70</v>
      </c>
      <c r="E30" s="190">
        <f>+E11+E23</f>
        <v>385000</v>
      </c>
      <c r="F30" s="190">
        <f>+F11+F23</f>
        <v>385000</v>
      </c>
      <c r="G30" s="190">
        <f>+G11+G23</f>
        <v>220740</v>
      </c>
    </row>
    <row r="31" spans="3:7" x14ac:dyDescent="0.25">
      <c r="C31" s="89" t="s">
        <v>17</v>
      </c>
      <c r="D31" s="85" t="s">
        <v>17</v>
      </c>
      <c r="E31" s="92"/>
      <c r="F31" s="92"/>
      <c r="G31" s="92"/>
    </row>
    <row r="32" spans="3:7" x14ac:dyDescent="0.25">
      <c r="C32" s="23" t="s">
        <v>17</v>
      </c>
      <c r="D32" s="7" t="s">
        <v>71</v>
      </c>
      <c r="E32" s="190">
        <f>E7+E23+E25</f>
        <v>385000</v>
      </c>
      <c r="F32" s="190">
        <f>F7+F23+F25</f>
        <v>385000</v>
      </c>
      <c r="G32" s="190">
        <f>G7+G23+G25</f>
        <v>220740</v>
      </c>
    </row>
    <row r="33" spans="3:7" x14ac:dyDescent="0.25">
      <c r="C33" s="202"/>
      <c r="D33" s="185"/>
      <c r="E33" s="209"/>
      <c r="F33" s="209"/>
      <c r="G33" s="209"/>
    </row>
    <row r="34" spans="3:7" x14ac:dyDescent="0.25">
      <c r="C34" s="89" t="s">
        <v>17</v>
      </c>
      <c r="D34" s="85" t="s">
        <v>72</v>
      </c>
      <c r="E34" s="92"/>
      <c r="F34" s="92"/>
      <c r="G34" s="92"/>
    </row>
    <row r="35" spans="3:7" x14ac:dyDescent="0.25">
      <c r="C35" s="89" t="s">
        <v>17</v>
      </c>
      <c r="D35" s="85" t="s">
        <v>73</v>
      </c>
      <c r="E35" s="87"/>
      <c r="F35" s="87"/>
      <c r="G35" s="87"/>
    </row>
    <row r="37" spans="3:7" ht="39" customHeight="1" x14ac:dyDescent="0.25">
      <c r="C37" s="260" t="s">
        <v>91</v>
      </c>
      <c r="D37" s="260"/>
      <c r="E37" s="260"/>
      <c r="F37" s="260"/>
      <c r="G37" s="260"/>
    </row>
    <row r="38" spans="3:7" ht="33.75" customHeight="1" x14ac:dyDescent="0.25">
      <c r="C38" s="260" t="s">
        <v>92</v>
      </c>
      <c r="D38" s="260"/>
      <c r="E38" s="260"/>
      <c r="F38" s="260"/>
      <c r="G38" s="260"/>
    </row>
    <row r="41" spans="3:7" x14ac:dyDescent="0.25">
      <c r="C41" s="261" t="s">
        <v>74</v>
      </c>
      <c r="D41" s="261"/>
      <c r="E41" s="261"/>
      <c r="F41" s="261"/>
      <c r="G41" s="261"/>
    </row>
    <row r="43" spans="3:7" ht="31.5" x14ac:dyDescent="0.25">
      <c r="C43" s="23" t="s">
        <v>52</v>
      </c>
      <c r="D43" s="22" t="s">
        <v>75</v>
      </c>
      <c r="E43" s="22" t="s">
        <v>1</v>
      </c>
      <c r="F43" s="22" t="s">
        <v>2</v>
      </c>
      <c r="G43" s="22" t="s">
        <v>3</v>
      </c>
    </row>
    <row r="44" spans="3:7" x14ac:dyDescent="0.25">
      <c r="C44" s="23" t="s">
        <v>53</v>
      </c>
      <c r="D44" s="7" t="s">
        <v>76</v>
      </c>
      <c r="E44" s="97"/>
      <c r="F44" s="97"/>
      <c r="G44" s="97"/>
    </row>
    <row r="45" spans="3:7" x14ac:dyDescent="0.25">
      <c r="C45" s="89" t="s">
        <v>17</v>
      </c>
      <c r="D45" s="85" t="s">
        <v>55</v>
      </c>
      <c r="E45" s="87"/>
      <c r="F45" s="87"/>
      <c r="G45" s="87"/>
    </row>
    <row r="46" spans="3:7" x14ac:dyDescent="0.25">
      <c r="C46" s="89" t="s">
        <v>17</v>
      </c>
      <c r="D46" s="85" t="s">
        <v>56</v>
      </c>
      <c r="E46" s="87"/>
      <c r="F46" s="87"/>
      <c r="G46" s="87"/>
    </row>
    <row r="47" spans="3:7" x14ac:dyDescent="0.25">
      <c r="C47" s="89" t="s">
        <v>17</v>
      </c>
      <c r="D47" s="85" t="s">
        <v>57</v>
      </c>
      <c r="E47" s="87"/>
      <c r="F47" s="87"/>
      <c r="G47" s="87"/>
    </row>
    <row r="48" spans="3:7" x14ac:dyDescent="0.25">
      <c r="C48" s="23">
        <v>1</v>
      </c>
      <c r="D48" s="7" t="s">
        <v>58</v>
      </c>
      <c r="E48" s="97"/>
      <c r="F48" s="97"/>
      <c r="G48" s="97"/>
    </row>
    <row r="49" spans="3:7" x14ac:dyDescent="0.25">
      <c r="C49" s="89" t="s">
        <v>17</v>
      </c>
      <c r="D49" s="85" t="s">
        <v>55</v>
      </c>
      <c r="E49" s="87"/>
      <c r="F49" s="87"/>
      <c r="G49" s="87"/>
    </row>
    <row r="50" spans="3:7" x14ac:dyDescent="0.25">
      <c r="C50" s="89" t="s">
        <v>17</v>
      </c>
      <c r="D50" s="85" t="s">
        <v>56</v>
      </c>
      <c r="E50" s="87"/>
      <c r="F50" s="87"/>
      <c r="G50" s="87"/>
    </row>
    <row r="51" spans="3:7" x14ac:dyDescent="0.25">
      <c r="C51" s="89" t="s">
        <v>17</v>
      </c>
      <c r="D51" s="85" t="s">
        <v>57</v>
      </c>
      <c r="E51" s="87"/>
      <c r="F51" s="87"/>
      <c r="G51" s="87"/>
    </row>
    <row r="52" spans="3:7" x14ac:dyDescent="0.25">
      <c r="C52" s="23">
        <v>2</v>
      </c>
      <c r="D52" s="7" t="s">
        <v>59</v>
      </c>
      <c r="E52" s="97"/>
      <c r="F52" s="97"/>
      <c r="G52" s="97"/>
    </row>
    <row r="53" spans="3:7" x14ac:dyDescent="0.25">
      <c r="C53" s="89" t="s">
        <v>17</v>
      </c>
      <c r="D53" s="85" t="s">
        <v>55</v>
      </c>
      <c r="E53" s="87"/>
      <c r="F53" s="87"/>
      <c r="G53" s="87"/>
    </row>
    <row r="54" spans="3:7" x14ac:dyDescent="0.25">
      <c r="C54" s="89" t="s">
        <v>17</v>
      </c>
      <c r="D54" s="85" t="s">
        <v>56</v>
      </c>
      <c r="E54" s="87"/>
      <c r="F54" s="87"/>
      <c r="G54" s="87"/>
    </row>
    <row r="55" spans="3:7" x14ac:dyDescent="0.25">
      <c r="C55" s="89" t="s">
        <v>17</v>
      </c>
      <c r="D55" s="85" t="s">
        <v>57</v>
      </c>
      <c r="E55" s="87"/>
      <c r="F55" s="87"/>
      <c r="G55" s="87"/>
    </row>
    <row r="56" spans="3:7" x14ac:dyDescent="0.25">
      <c r="C56" s="89"/>
      <c r="D56" s="85"/>
      <c r="E56" s="87"/>
      <c r="F56" s="87"/>
      <c r="G56" s="87"/>
    </row>
    <row r="57" spans="3:7" x14ac:dyDescent="0.25">
      <c r="C57" s="23" t="s">
        <v>65</v>
      </c>
      <c r="D57" s="7" t="s">
        <v>66</v>
      </c>
      <c r="E57" s="97"/>
      <c r="F57" s="97"/>
      <c r="G57" s="97"/>
    </row>
    <row r="58" spans="3:7" x14ac:dyDescent="0.25">
      <c r="C58" s="89"/>
      <c r="D58" s="85"/>
      <c r="E58" s="87"/>
      <c r="F58" s="87"/>
      <c r="G58" s="87"/>
    </row>
    <row r="59" spans="3:7" x14ac:dyDescent="0.25">
      <c r="C59" s="23" t="s">
        <v>67</v>
      </c>
      <c r="D59" s="7" t="s">
        <v>68</v>
      </c>
      <c r="E59" s="97"/>
      <c r="F59" s="97"/>
      <c r="G59" s="97"/>
    </row>
    <row r="60" spans="3:7" x14ac:dyDescent="0.25">
      <c r="C60" s="89"/>
      <c r="D60" s="85"/>
      <c r="E60" s="87"/>
      <c r="F60" s="87"/>
      <c r="G60" s="87"/>
    </row>
    <row r="61" spans="3:7" x14ac:dyDescent="0.25">
      <c r="C61" s="23" t="s">
        <v>17</v>
      </c>
      <c r="D61" s="7" t="s">
        <v>69</v>
      </c>
      <c r="E61" s="97"/>
      <c r="F61" s="97"/>
      <c r="G61" s="97"/>
    </row>
    <row r="62" spans="3:7" x14ac:dyDescent="0.25">
      <c r="C62" s="89" t="s">
        <v>17</v>
      </c>
      <c r="D62" s="85" t="s">
        <v>17</v>
      </c>
      <c r="E62" s="87"/>
      <c r="F62" s="87"/>
      <c r="G62" s="87"/>
    </row>
    <row r="63" spans="3:7" x14ac:dyDescent="0.25">
      <c r="C63" s="23" t="s">
        <v>17</v>
      </c>
      <c r="D63" s="7" t="s">
        <v>70</v>
      </c>
      <c r="E63" s="97"/>
      <c r="F63" s="97"/>
      <c r="G63" s="97"/>
    </row>
    <row r="64" spans="3:7" x14ac:dyDescent="0.25">
      <c r="C64" s="89" t="s">
        <v>17</v>
      </c>
      <c r="D64" s="85" t="s">
        <v>17</v>
      </c>
      <c r="E64" s="87"/>
      <c r="F64" s="87"/>
      <c r="G64" s="87"/>
    </row>
    <row r="65" spans="3:7" x14ac:dyDescent="0.25">
      <c r="C65" s="23" t="s">
        <v>17</v>
      </c>
      <c r="D65" s="7" t="s">
        <v>71</v>
      </c>
      <c r="E65" s="97"/>
      <c r="F65" s="97"/>
      <c r="G65" s="97"/>
    </row>
    <row r="66" spans="3:7" x14ac:dyDescent="0.25">
      <c r="C66" s="89" t="s">
        <v>17</v>
      </c>
      <c r="D66" s="85" t="s">
        <v>72</v>
      </c>
      <c r="E66" s="87"/>
      <c r="F66" s="87"/>
      <c r="G66" s="87"/>
    </row>
    <row r="67" spans="3:7" x14ac:dyDescent="0.25">
      <c r="C67" s="89" t="s">
        <v>17</v>
      </c>
      <c r="D67" s="85" t="s">
        <v>73</v>
      </c>
      <c r="E67" s="87"/>
      <c r="F67" s="87"/>
      <c r="G67" s="87"/>
    </row>
    <row r="68" spans="3:7" x14ac:dyDescent="0.25">
      <c r="C68" s="246" t="s">
        <v>77</v>
      </c>
      <c r="D68" s="246"/>
      <c r="E68" s="246"/>
      <c r="F68" s="246"/>
      <c r="G68" s="246"/>
    </row>
  </sheetData>
  <mergeCells count="5">
    <mergeCell ref="C68:G68"/>
    <mergeCell ref="C4:G4"/>
    <mergeCell ref="C38:G38"/>
    <mergeCell ref="C37:G37"/>
    <mergeCell ref="C41:G41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77"/>
  <sheetViews>
    <sheetView topLeftCell="A5" zoomScale="85" zoomScaleNormal="85" workbookViewId="0">
      <selection activeCell="M34" sqref="M34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59" t="s">
        <v>51</v>
      </c>
      <c r="D4" s="259"/>
      <c r="E4" s="259"/>
      <c r="F4" s="259"/>
      <c r="G4" s="259"/>
    </row>
    <row r="6" spans="3:7" ht="47.25" x14ac:dyDescent="0.25">
      <c r="C6" s="23" t="s">
        <v>52</v>
      </c>
      <c r="D6" s="22" t="s">
        <v>177</v>
      </c>
      <c r="E6" s="22" t="s">
        <v>1</v>
      </c>
      <c r="F6" s="22" t="s">
        <v>2</v>
      </c>
      <c r="G6" s="22" t="s">
        <v>3</v>
      </c>
    </row>
    <row r="7" spans="3:7" x14ac:dyDescent="0.25">
      <c r="C7" s="23" t="s">
        <v>53</v>
      </c>
      <c r="D7" s="7" t="s">
        <v>54</v>
      </c>
      <c r="E7" s="190">
        <f>SUM(E8:E10)</f>
        <v>0</v>
      </c>
      <c r="F7" s="190">
        <f>SUM(F8:F10)</f>
        <v>0</v>
      </c>
      <c r="G7" s="190">
        <f>SUM(G8:G10)</f>
        <v>0</v>
      </c>
    </row>
    <row r="8" spans="3:7" x14ac:dyDescent="0.25">
      <c r="C8" s="89" t="s">
        <v>17</v>
      </c>
      <c r="D8" s="85" t="s">
        <v>55</v>
      </c>
      <c r="E8" s="191">
        <f>E12</f>
        <v>0</v>
      </c>
      <c r="F8" s="191">
        <f t="shared" ref="E8:G10" si="0">F12</f>
        <v>0</v>
      </c>
      <c r="G8" s="191">
        <f t="shared" si="0"/>
        <v>0</v>
      </c>
    </row>
    <row r="9" spans="3:7" x14ac:dyDescent="0.25">
      <c r="C9" s="89" t="s">
        <v>17</v>
      </c>
      <c r="D9" s="85" t="s">
        <v>56</v>
      </c>
      <c r="E9" s="191">
        <f t="shared" si="0"/>
        <v>0</v>
      </c>
      <c r="F9" s="191">
        <f t="shared" si="0"/>
        <v>0</v>
      </c>
      <c r="G9" s="191">
        <f t="shared" si="0"/>
        <v>0</v>
      </c>
    </row>
    <row r="10" spans="3:7" x14ac:dyDescent="0.25">
      <c r="C10" s="89" t="s">
        <v>17</v>
      </c>
      <c r="D10" s="85" t="s">
        <v>57</v>
      </c>
      <c r="E10" s="191">
        <f t="shared" si="0"/>
        <v>0</v>
      </c>
      <c r="F10" s="191">
        <f t="shared" si="0"/>
        <v>0</v>
      </c>
      <c r="G10" s="191">
        <f t="shared" si="0"/>
        <v>0</v>
      </c>
    </row>
    <row r="11" spans="3:7" x14ac:dyDescent="0.25">
      <c r="C11" s="23">
        <v>1</v>
      </c>
      <c r="D11" s="90" t="s">
        <v>58</v>
      </c>
      <c r="E11" s="190">
        <f>SUM(E12:E14)</f>
        <v>0</v>
      </c>
      <c r="F11" s="190">
        <f>SUM(F12:F14)</f>
        <v>0</v>
      </c>
      <c r="G11" s="190">
        <f>SUM(G12:G14)</f>
        <v>0</v>
      </c>
    </row>
    <row r="12" spans="3:7" x14ac:dyDescent="0.25">
      <c r="C12" s="89" t="s">
        <v>17</v>
      </c>
      <c r="D12" s="91" t="s">
        <v>55</v>
      </c>
      <c r="E12" s="92">
        <v>0</v>
      </c>
      <c r="F12" s="92">
        <v>0</v>
      </c>
      <c r="G12" s="92">
        <v>0</v>
      </c>
    </row>
    <row r="13" spans="3:7" x14ac:dyDescent="0.25">
      <c r="C13" s="89" t="s">
        <v>17</v>
      </c>
      <c r="D13" s="91" t="s">
        <v>56</v>
      </c>
      <c r="E13" s="87">
        <v>0</v>
      </c>
      <c r="F13" s="87">
        <v>0</v>
      </c>
      <c r="G13" s="87">
        <v>0</v>
      </c>
    </row>
    <row r="14" spans="3:7" x14ac:dyDescent="0.25">
      <c r="C14" s="89" t="s">
        <v>17</v>
      </c>
      <c r="D14" s="91" t="s">
        <v>57</v>
      </c>
      <c r="E14" s="87">
        <v>0</v>
      </c>
      <c r="F14" s="87">
        <v>0</v>
      </c>
      <c r="G14" s="87">
        <v>0</v>
      </c>
    </row>
    <row r="15" spans="3:7" ht="31.5" x14ac:dyDescent="0.25">
      <c r="C15" s="23">
        <v>2</v>
      </c>
      <c r="D15" s="103" t="s">
        <v>59</v>
      </c>
      <c r="E15" s="190">
        <f>SUM(E16:E22)</f>
        <v>0</v>
      </c>
      <c r="F15" s="190">
        <f t="shared" ref="F15:G15" si="1">SUM(F16:F22)</f>
        <v>0</v>
      </c>
      <c r="G15" s="190">
        <f t="shared" si="1"/>
        <v>0</v>
      </c>
    </row>
    <row r="16" spans="3:7" hidden="1" x14ac:dyDescent="0.25">
      <c r="C16" s="89" t="s">
        <v>17</v>
      </c>
      <c r="D16" s="91" t="s">
        <v>55</v>
      </c>
      <c r="E16" s="92"/>
      <c r="F16" s="92"/>
      <c r="G16" s="92"/>
    </row>
    <row r="17" spans="3:7" hidden="1" x14ac:dyDescent="0.25">
      <c r="C17" s="89" t="s">
        <v>17</v>
      </c>
      <c r="D17" s="91" t="s">
        <v>56</v>
      </c>
      <c r="E17" s="87"/>
      <c r="F17" s="87"/>
      <c r="G17" s="87"/>
    </row>
    <row r="18" spans="3:7" hidden="1" x14ac:dyDescent="0.25">
      <c r="C18" s="89" t="s">
        <v>17</v>
      </c>
      <c r="D18" s="91" t="s">
        <v>57</v>
      </c>
      <c r="E18" s="87"/>
      <c r="F18" s="87"/>
      <c r="G18" s="87"/>
    </row>
    <row r="19" spans="3:7" hidden="1" x14ac:dyDescent="0.25">
      <c r="C19" s="89" t="s">
        <v>17</v>
      </c>
      <c r="D19" s="91" t="s">
        <v>60</v>
      </c>
      <c r="E19" s="87"/>
      <c r="F19" s="87"/>
      <c r="G19" s="87"/>
    </row>
    <row r="20" spans="3:7" hidden="1" x14ac:dyDescent="0.25">
      <c r="C20" s="89" t="s">
        <v>61</v>
      </c>
      <c r="D20" s="91" t="s">
        <v>62</v>
      </c>
      <c r="E20" s="87" t="s">
        <v>17</v>
      </c>
      <c r="F20" s="87" t="s">
        <v>17</v>
      </c>
      <c r="G20" s="87"/>
    </row>
    <row r="21" spans="3:7" x14ac:dyDescent="0.25">
      <c r="C21" s="89"/>
      <c r="D21" s="91"/>
      <c r="E21" s="87"/>
      <c r="F21" s="87"/>
      <c r="G21" s="87"/>
    </row>
    <row r="22" spans="3:7" x14ac:dyDescent="0.25">
      <c r="C22" s="89" t="s">
        <v>17</v>
      </c>
      <c r="D22" s="85" t="s">
        <v>90</v>
      </c>
      <c r="E22" s="87"/>
      <c r="F22" s="87"/>
      <c r="G22" s="87"/>
    </row>
    <row r="23" spans="3:7" x14ac:dyDescent="0.25">
      <c r="C23" s="23" t="s">
        <v>65</v>
      </c>
      <c r="D23" s="7" t="s">
        <v>66</v>
      </c>
      <c r="E23" s="190">
        <f>SUM(E26:E31)</f>
        <v>6844500</v>
      </c>
      <c r="F23" s="190">
        <f t="shared" ref="F23" si="2">SUM(F26:F31)</f>
        <v>6844500</v>
      </c>
      <c r="G23" s="190">
        <f>SUM(G26:G32)</f>
        <v>1128280</v>
      </c>
    </row>
    <row r="24" spans="3:7" x14ac:dyDescent="0.25">
      <c r="C24" s="104"/>
      <c r="D24" s="193" t="s">
        <v>178</v>
      </c>
      <c r="E24" s="196"/>
      <c r="F24" s="196"/>
      <c r="G24" s="196"/>
    </row>
    <row r="25" spans="3:7" x14ac:dyDescent="0.25">
      <c r="C25" s="104"/>
      <c r="D25" s="193" t="s">
        <v>179</v>
      </c>
      <c r="E25" s="196"/>
      <c r="F25" s="196"/>
      <c r="G25" s="196"/>
    </row>
    <row r="26" spans="3:7" x14ac:dyDescent="0.25">
      <c r="C26" s="104"/>
      <c r="D26" s="226" t="s">
        <v>180</v>
      </c>
      <c r="E26" s="196"/>
      <c r="F26" s="196"/>
      <c r="G26" s="196"/>
    </row>
    <row r="27" spans="3:7" x14ac:dyDescent="0.25">
      <c r="C27" s="104"/>
      <c r="D27" s="226" t="s">
        <v>181</v>
      </c>
      <c r="E27" s="196"/>
      <c r="F27" s="196"/>
      <c r="G27" s="196"/>
    </row>
    <row r="28" spans="3:7" x14ac:dyDescent="0.25">
      <c r="C28" s="104"/>
      <c r="D28" s="226" t="s">
        <v>182</v>
      </c>
      <c r="E28" s="196"/>
      <c r="F28" s="196"/>
      <c r="G28" s="196"/>
    </row>
    <row r="29" spans="3:7" ht="16.5" thickBot="1" x14ac:dyDescent="0.3">
      <c r="C29" s="104"/>
      <c r="D29" s="193" t="s">
        <v>183</v>
      </c>
      <c r="E29" s="196">
        <v>6000000</v>
      </c>
      <c r="F29" s="196">
        <v>6000000</v>
      </c>
      <c r="G29" s="157">
        <v>705980</v>
      </c>
    </row>
    <row r="30" spans="3:7" ht="16.5" thickBot="1" x14ac:dyDescent="0.3">
      <c r="C30" s="104"/>
      <c r="D30" s="193" t="s">
        <v>184</v>
      </c>
      <c r="E30" s="158">
        <v>844500</v>
      </c>
      <c r="F30" s="158">
        <v>844500</v>
      </c>
      <c r="G30" s="157">
        <v>422300</v>
      </c>
    </row>
    <row r="31" spans="3:7" x14ac:dyDescent="0.25">
      <c r="C31" s="104"/>
      <c r="D31" s="193" t="s">
        <v>185</v>
      </c>
      <c r="E31" s="196">
        <v>0</v>
      </c>
      <c r="F31" s="196">
        <v>0</v>
      </c>
      <c r="G31" s="196">
        <v>0</v>
      </c>
    </row>
    <row r="32" spans="3:7" x14ac:dyDescent="0.25">
      <c r="C32" s="104"/>
      <c r="D32" s="227" t="s">
        <v>186</v>
      </c>
      <c r="E32" s="228">
        <v>0</v>
      </c>
      <c r="F32" s="228">
        <v>0</v>
      </c>
      <c r="G32" s="228">
        <v>0</v>
      </c>
    </row>
    <row r="33" spans="3:7" x14ac:dyDescent="0.25">
      <c r="C33" s="99"/>
      <c r="D33" s="105"/>
      <c r="E33" s="229"/>
      <c r="F33" s="229"/>
      <c r="G33" s="229"/>
    </row>
    <row r="34" spans="3:7" ht="31.5" x14ac:dyDescent="0.25">
      <c r="C34" s="101" t="s">
        <v>67</v>
      </c>
      <c r="D34" s="102" t="s">
        <v>68</v>
      </c>
      <c r="E34" s="198">
        <f>SUM(E35:E36)</f>
        <v>0</v>
      </c>
      <c r="F34" s="198">
        <f>SUM(F35:F36)</f>
        <v>0</v>
      </c>
      <c r="G34" s="198">
        <f>SUM(G35:G36)</f>
        <v>0</v>
      </c>
    </row>
    <row r="35" spans="3:7" x14ac:dyDescent="0.25">
      <c r="C35" s="89" t="s">
        <v>17</v>
      </c>
      <c r="D35" s="93"/>
      <c r="E35" s="92"/>
      <c r="F35" s="92"/>
      <c r="G35" s="92"/>
    </row>
    <row r="36" spans="3:7" hidden="1" x14ac:dyDescent="0.25">
      <c r="C36" s="89" t="s">
        <v>17</v>
      </c>
      <c r="D36" s="93"/>
      <c r="E36" s="87"/>
      <c r="F36" s="87"/>
      <c r="G36" s="87"/>
    </row>
    <row r="37" spans="3:7" x14ac:dyDescent="0.25">
      <c r="C37" s="23" t="s">
        <v>17</v>
      </c>
      <c r="D37" s="7" t="s">
        <v>69</v>
      </c>
      <c r="E37" s="190">
        <f>+E23+E34</f>
        <v>6844500</v>
      </c>
      <c r="F37" s="190">
        <f>+F23+F34</f>
        <v>6844500</v>
      </c>
      <c r="G37" s="190">
        <f>+G23+G34</f>
        <v>1128280</v>
      </c>
    </row>
    <row r="38" spans="3:7" x14ac:dyDescent="0.25">
      <c r="C38" s="89" t="s">
        <v>17</v>
      </c>
      <c r="D38" s="85" t="s">
        <v>17</v>
      </c>
      <c r="E38" s="92"/>
      <c r="F38" s="92"/>
      <c r="G38" s="92"/>
    </row>
    <row r="39" spans="3:7" x14ac:dyDescent="0.25">
      <c r="C39" s="23" t="s">
        <v>17</v>
      </c>
      <c r="D39" s="7" t="s">
        <v>70</v>
      </c>
      <c r="E39" s="190">
        <f>+E11+E23</f>
        <v>6844500</v>
      </c>
      <c r="F39" s="190">
        <f>+F11+F23</f>
        <v>6844500</v>
      </c>
      <c r="G39" s="190">
        <f>+G11+G23</f>
        <v>1128280</v>
      </c>
    </row>
    <row r="40" spans="3:7" x14ac:dyDescent="0.25">
      <c r="C40" s="89" t="s">
        <v>17</v>
      </c>
      <c r="D40" s="85" t="s">
        <v>17</v>
      </c>
      <c r="E40" s="92"/>
      <c r="F40" s="92"/>
      <c r="G40" s="92"/>
    </row>
    <row r="41" spans="3:7" x14ac:dyDescent="0.25">
      <c r="C41" s="23" t="s">
        <v>17</v>
      </c>
      <c r="D41" s="7" t="s">
        <v>71</v>
      </c>
      <c r="E41" s="190">
        <f>E7+E23+E34</f>
        <v>6844500</v>
      </c>
      <c r="F41" s="190">
        <f>F7+F23+F34</f>
        <v>6844500</v>
      </c>
      <c r="G41" s="190">
        <f>G7+G23+G34</f>
        <v>1128280</v>
      </c>
    </row>
    <row r="42" spans="3:7" x14ac:dyDescent="0.25">
      <c r="C42" s="94"/>
      <c r="D42" s="95"/>
      <c r="E42" s="96"/>
      <c r="F42" s="96"/>
      <c r="G42" s="96"/>
    </row>
    <row r="43" spans="3:7" x14ac:dyDescent="0.25">
      <c r="C43" s="89" t="s">
        <v>17</v>
      </c>
      <c r="D43" s="85" t="s">
        <v>72</v>
      </c>
      <c r="E43" s="87"/>
      <c r="F43" s="87"/>
      <c r="G43" s="87"/>
    </row>
    <row r="44" spans="3:7" x14ac:dyDescent="0.25">
      <c r="C44" s="89" t="s">
        <v>17</v>
      </c>
      <c r="D44" s="85" t="s">
        <v>73</v>
      </c>
      <c r="E44" s="87"/>
      <c r="F44" s="87"/>
      <c r="G44" s="87"/>
    </row>
    <row r="46" spans="3:7" ht="39" customHeight="1" x14ac:dyDescent="0.25">
      <c r="C46" s="260" t="s">
        <v>91</v>
      </c>
      <c r="D46" s="260"/>
      <c r="E46" s="260"/>
      <c r="F46" s="260"/>
      <c r="G46" s="260"/>
    </row>
    <row r="47" spans="3:7" ht="33.75" customHeight="1" x14ac:dyDescent="0.25">
      <c r="C47" s="260" t="s">
        <v>92</v>
      </c>
      <c r="D47" s="260"/>
      <c r="E47" s="260"/>
      <c r="F47" s="260"/>
      <c r="G47" s="260"/>
    </row>
    <row r="50" spans="3:7" x14ac:dyDescent="0.25">
      <c r="C50" s="261" t="s">
        <v>74</v>
      </c>
      <c r="D50" s="261"/>
      <c r="E50" s="261"/>
      <c r="F50" s="261"/>
      <c r="G50" s="261"/>
    </row>
    <row r="52" spans="3:7" ht="31.5" x14ac:dyDescent="0.25">
      <c r="C52" s="23" t="s">
        <v>52</v>
      </c>
      <c r="D52" s="22" t="s">
        <v>75</v>
      </c>
      <c r="E52" s="22" t="s">
        <v>1</v>
      </c>
      <c r="F52" s="22" t="s">
        <v>2</v>
      </c>
      <c r="G52" s="22" t="s">
        <v>3</v>
      </c>
    </row>
    <row r="53" spans="3:7" x14ac:dyDescent="0.25">
      <c r="C53" s="23" t="s">
        <v>53</v>
      </c>
      <c r="D53" s="7" t="s">
        <v>76</v>
      </c>
      <c r="E53" s="97"/>
      <c r="F53" s="97"/>
      <c r="G53" s="97"/>
    </row>
    <row r="54" spans="3:7" x14ac:dyDescent="0.25">
      <c r="C54" s="89" t="s">
        <v>17</v>
      </c>
      <c r="D54" s="85" t="s">
        <v>55</v>
      </c>
      <c r="E54" s="87"/>
      <c r="F54" s="87"/>
      <c r="G54" s="87"/>
    </row>
    <row r="55" spans="3:7" x14ac:dyDescent="0.25">
      <c r="C55" s="89" t="s">
        <v>17</v>
      </c>
      <c r="D55" s="85" t="s">
        <v>56</v>
      </c>
      <c r="E55" s="87"/>
      <c r="F55" s="87"/>
      <c r="G55" s="87"/>
    </row>
    <row r="56" spans="3:7" x14ac:dyDescent="0.25">
      <c r="C56" s="89" t="s">
        <v>17</v>
      </c>
      <c r="D56" s="85" t="s">
        <v>57</v>
      </c>
      <c r="E56" s="87"/>
      <c r="F56" s="87"/>
      <c r="G56" s="87"/>
    </row>
    <row r="57" spans="3:7" x14ac:dyDescent="0.25">
      <c r="C57" s="23">
        <v>1</v>
      </c>
      <c r="D57" s="7" t="s">
        <v>58</v>
      </c>
      <c r="E57" s="97"/>
      <c r="F57" s="97"/>
      <c r="G57" s="97"/>
    </row>
    <row r="58" spans="3:7" x14ac:dyDescent="0.25">
      <c r="C58" s="89" t="s">
        <v>17</v>
      </c>
      <c r="D58" s="85" t="s">
        <v>55</v>
      </c>
      <c r="E58" s="87"/>
      <c r="F58" s="87"/>
      <c r="G58" s="87"/>
    </row>
    <row r="59" spans="3:7" x14ac:dyDescent="0.25">
      <c r="C59" s="89" t="s">
        <v>17</v>
      </c>
      <c r="D59" s="85" t="s">
        <v>56</v>
      </c>
      <c r="E59" s="87"/>
      <c r="F59" s="87"/>
      <c r="G59" s="87"/>
    </row>
    <row r="60" spans="3:7" x14ac:dyDescent="0.25">
      <c r="C60" s="89" t="s">
        <v>17</v>
      </c>
      <c r="D60" s="85" t="s">
        <v>57</v>
      </c>
      <c r="E60" s="87"/>
      <c r="F60" s="87"/>
      <c r="G60" s="87"/>
    </row>
    <row r="61" spans="3:7" x14ac:dyDescent="0.25">
      <c r="C61" s="23">
        <v>2</v>
      </c>
      <c r="D61" s="7" t="s">
        <v>59</v>
      </c>
      <c r="E61" s="97"/>
      <c r="F61" s="97"/>
      <c r="G61" s="97"/>
    </row>
    <row r="62" spans="3:7" x14ac:dyDescent="0.25">
      <c r="C62" s="89" t="s">
        <v>17</v>
      </c>
      <c r="D62" s="85" t="s">
        <v>55</v>
      </c>
      <c r="E62" s="87"/>
      <c r="F62" s="87"/>
      <c r="G62" s="87"/>
    </row>
    <row r="63" spans="3:7" x14ac:dyDescent="0.25">
      <c r="C63" s="89" t="s">
        <v>17</v>
      </c>
      <c r="D63" s="85" t="s">
        <v>56</v>
      </c>
      <c r="E63" s="87"/>
      <c r="F63" s="87"/>
      <c r="G63" s="87"/>
    </row>
    <row r="64" spans="3:7" x14ac:dyDescent="0.25">
      <c r="C64" s="89" t="s">
        <v>17</v>
      </c>
      <c r="D64" s="85" t="s">
        <v>57</v>
      </c>
      <c r="E64" s="87"/>
      <c r="F64" s="87"/>
      <c r="G64" s="87"/>
    </row>
    <row r="65" spans="3:7" x14ac:dyDescent="0.25">
      <c r="C65" s="89"/>
      <c r="D65" s="85"/>
      <c r="E65" s="87"/>
      <c r="F65" s="87"/>
      <c r="G65" s="87"/>
    </row>
    <row r="66" spans="3:7" x14ac:dyDescent="0.25">
      <c r="C66" s="23" t="s">
        <v>65</v>
      </c>
      <c r="D66" s="7" t="s">
        <v>66</v>
      </c>
      <c r="E66" s="97"/>
      <c r="F66" s="97"/>
      <c r="G66" s="97"/>
    </row>
    <row r="67" spans="3:7" x14ac:dyDescent="0.25">
      <c r="C67" s="89"/>
      <c r="D67" s="85"/>
      <c r="E67" s="87"/>
      <c r="F67" s="87"/>
      <c r="G67" s="87"/>
    </row>
    <row r="68" spans="3:7" x14ac:dyDescent="0.25">
      <c r="C68" s="23" t="s">
        <v>67</v>
      </c>
      <c r="D68" s="7" t="s">
        <v>68</v>
      </c>
      <c r="E68" s="97"/>
      <c r="F68" s="97"/>
      <c r="G68" s="97"/>
    </row>
    <row r="69" spans="3:7" x14ac:dyDescent="0.25">
      <c r="C69" s="89"/>
      <c r="D69" s="85"/>
      <c r="E69" s="87"/>
      <c r="F69" s="87"/>
      <c r="G69" s="87"/>
    </row>
    <row r="70" spans="3:7" x14ac:dyDescent="0.25">
      <c r="C70" s="23" t="s">
        <v>17</v>
      </c>
      <c r="D70" s="7" t="s">
        <v>69</v>
      </c>
      <c r="E70" s="97"/>
      <c r="F70" s="97"/>
      <c r="G70" s="97"/>
    </row>
    <row r="71" spans="3:7" x14ac:dyDescent="0.25">
      <c r="C71" s="89" t="s">
        <v>17</v>
      </c>
      <c r="D71" s="85" t="s">
        <v>17</v>
      </c>
      <c r="E71" s="87"/>
      <c r="F71" s="87"/>
      <c r="G71" s="87"/>
    </row>
    <row r="72" spans="3:7" x14ac:dyDescent="0.25">
      <c r="C72" s="23" t="s">
        <v>17</v>
      </c>
      <c r="D72" s="7" t="s">
        <v>70</v>
      </c>
      <c r="E72" s="97"/>
      <c r="F72" s="97"/>
      <c r="G72" s="97"/>
    </row>
    <row r="73" spans="3:7" x14ac:dyDescent="0.25">
      <c r="C73" s="89" t="s">
        <v>17</v>
      </c>
      <c r="D73" s="85" t="s">
        <v>17</v>
      </c>
      <c r="E73" s="87"/>
      <c r="F73" s="87"/>
      <c r="G73" s="87"/>
    </row>
    <row r="74" spans="3:7" x14ac:dyDescent="0.25">
      <c r="C74" s="23" t="s">
        <v>17</v>
      </c>
      <c r="D74" s="7" t="s">
        <v>71</v>
      </c>
      <c r="E74" s="97"/>
      <c r="F74" s="97"/>
      <c r="G74" s="97"/>
    </row>
    <row r="75" spans="3:7" x14ac:dyDescent="0.25">
      <c r="C75" s="89" t="s">
        <v>17</v>
      </c>
      <c r="D75" s="85" t="s">
        <v>72</v>
      </c>
      <c r="E75" s="87"/>
      <c r="F75" s="87"/>
      <c r="G75" s="87"/>
    </row>
    <row r="76" spans="3:7" x14ac:dyDescent="0.25">
      <c r="C76" s="89" t="s">
        <v>17</v>
      </c>
      <c r="D76" s="85" t="s">
        <v>73</v>
      </c>
      <c r="E76" s="87"/>
      <c r="F76" s="87"/>
      <c r="G76" s="87"/>
    </row>
    <row r="77" spans="3:7" x14ac:dyDescent="0.25">
      <c r="C77" s="246" t="s">
        <v>77</v>
      </c>
      <c r="D77" s="246"/>
      <c r="E77" s="246"/>
      <c r="F77" s="246"/>
      <c r="G77" s="246"/>
    </row>
  </sheetData>
  <mergeCells count="5">
    <mergeCell ref="C77:G77"/>
    <mergeCell ref="C4:G4"/>
    <mergeCell ref="C47:G47"/>
    <mergeCell ref="C46:G46"/>
    <mergeCell ref="C50:G50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  <ignoredErrors>
    <ignoredError sqref="E23:F23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71"/>
  <sheetViews>
    <sheetView zoomScale="85" zoomScaleNormal="85" workbookViewId="0">
      <selection activeCell="C6" sqref="C6:G38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59" t="s">
        <v>51</v>
      </c>
      <c r="D4" s="259"/>
      <c r="E4" s="259"/>
      <c r="F4" s="259"/>
      <c r="G4" s="259"/>
    </row>
    <row r="6" spans="3:7" ht="38.25" x14ac:dyDescent="0.25">
      <c r="C6" s="288" t="s">
        <v>52</v>
      </c>
      <c r="D6" s="289" t="s">
        <v>188</v>
      </c>
      <c r="E6" s="289" t="s">
        <v>1</v>
      </c>
      <c r="F6" s="289" t="s">
        <v>2</v>
      </c>
      <c r="G6" s="289" t="s">
        <v>3</v>
      </c>
    </row>
    <row r="7" spans="3:7" x14ac:dyDescent="0.25">
      <c r="C7" s="288" t="s">
        <v>53</v>
      </c>
      <c r="D7" s="290" t="s">
        <v>54</v>
      </c>
      <c r="E7" s="291">
        <f>SUM(E8:E10)</f>
        <v>0</v>
      </c>
      <c r="F7" s="291">
        <f>SUM(F8:F10)</f>
        <v>0</v>
      </c>
      <c r="G7" s="291">
        <f>SUM(G8:G10)</f>
        <v>200902</v>
      </c>
    </row>
    <row r="8" spans="3:7" x14ac:dyDescent="0.25">
      <c r="C8" s="292" t="s">
        <v>17</v>
      </c>
      <c r="D8" s="293" t="s">
        <v>55</v>
      </c>
      <c r="E8" s="294">
        <f>E12</f>
        <v>0</v>
      </c>
      <c r="F8" s="294">
        <f t="shared" ref="E8:G10" si="0">F12</f>
        <v>0</v>
      </c>
      <c r="G8" s="294">
        <f t="shared" si="0"/>
        <v>0</v>
      </c>
    </row>
    <row r="9" spans="3:7" x14ac:dyDescent="0.25">
      <c r="C9" s="292" t="s">
        <v>17</v>
      </c>
      <c r="D9" s="293" t="s">
        <v>56</v>
      </c>
      <c r="E9" s="294">
        <f t="shared" si="0"/>
        <v>0</v>
      </c>
      <c r="F9" s="294">
        <f t="shared" si="0"/>
        <v>0</v>
      </c>
      <c r="G9" s="294">
        <f t="shared" si="0"/>
        <v>200902</v>
      </c>
    </row>
    <row r="10" spans="3:7" x14ac:dyDescent="0.25">
      <c r="C10" s="292" t="s">
        <v>17</v>
      </c>
      <c r="D10" s="293" t="s">
        <v>57</v>
      </c>
      <c r="E10" s="294">
        <f t="shared" si="0"/>
        <v>0</v>
      </c>
      <c r="F10" s="294">
        <f t="shared" si="0"/>
        <v>0</v>
      </c>
      <c r="G10" s="294">
        <f t="shared" si="0"/>
        <v>0</v>
      </c>
    </row>
    <row r="11" spans="3:7" x14ac:dyDescent="0.25">
      <c r="C11" s="288">
        <v>1</v>
      </c>
      <c r="D11" s="295" t="s">
        <v>58</v>
      </c>
      <c r="E11" s="291">
        <f>SUM(E12:E14)</f>
        <v>0</v>
      </c>
      <c r="F11" s="291">
        <f>SUM(F12:F14)</f>
        <v>0</v>
      </c>
      <c r="G11" s="291">
        <f>SUM(G12:G14)</f>
        <v>200902</v>
      </c>
    </row>
    <row r="12" spans="3:7" x14ac:dyDescent="0.25">
      <c r="C12" s="292" t="s">
        <v>17</v>
      </c>
      <c r="D12" s="296" t="s">
        <v>55</v>
      </c>
      <c r="E12" s="297">
        <v>0</v>
      </c>
      <c r="F12" s="297">
        <v>0</v>
      </c>
      <c r="G12" s="297">
        <v>0</v>
      </c>
    </row>
    <row r="13" spans="3:7" x14ac:dyDescent="0.25">
      <c r="C13" s="292" t="s">
        <v>17</v>
      </c>
      <c r="D13" s="296" t="s">
        <v>56</v>
      </c>
      <c r="E13" s="298">
        <v>0</v>
      </c>
      <c r="F13" s="298">
        <v>0</v>
      </c>
      <c r="G13" s="299">
        <v>200902</v>
      </c>
    </row>
    <row r="14" spans="3:7" x14ac:dyDescent="0.25">
      <c r="C14" s="292" t="s">
        <v>17</v>
      </c>
      <c r="D14" s="296" t="s">
        <v>57</v>
      </c>
      <c r="E14" s="298">
        <v>0</v>
      </c>
      <c r="F14" s="298">
        <v>0</v>
      </c>
      <c r="G14" s="297">
        <v>0</v>
      </c>
    </row>
    <row r="15" spans="3:7" ht="26.25" x14ac:dyDescent="0.25">
      <c r="C15" s="288">
        <v>2</v>
      </c>
      <c r="D15" s="300" t="s">
        <v>59</v>
      </c>
      <c r="E15" s="291">
        <f>SUM(E16:E22)</f>
        <v>0</v>
      </c>
      <c r="F15" s="291">
        <f t="shared" ref="F15:G15" si="1">SUM(F16:F22)</f>
        <v>0</v>
      </c>
      <c r="G15" s="291">
        <f t="shared" si="1"/>
        <v>0</v>
      </c>
    </row>
    <row r="16" spans="3:7" hidden="1" x14ac:dyDescent="0.25">
      <c r="C16" s="292" t="s">
        <v>17</v>
      </c>
      <c r="D16" s="296" t="s">
        <v>55</v>
      </c>
      <c r="E16" s="297"/>
      <c r="F16" s="297"/>
      <c r="G16" s="297"/>
    </row>
    <row r="17" spans="3:11" hidden="1" x14ac:dyDescent="0.25">
      <c r="C17" s="292" t="s">
        <v>17</v>
      </c>
      <c r="D17" s="296" t="s">
        <v>56</v>
      </c>
      <c r="E17" s="298"/>
      <c r="F17" s="298"/>
      <c r="G17" s="298"/>
    </row>
    <row r="18" spans="3:11" hidden="1" x14ac:dyDescent="0.25">
      <c r="C18" s="292" t="s">
        <v>17</v>
      </c>
      <c r="D18" s="296" t="s">
        <v>57</v>
      </c>
      <c r="E18" s="298"/>
      <c r="F18" s="298"/>
      <c r="G18" s="298"/>
    </row>
    <row r="19" spans="3:11" hidden="1" x14ac:dyDescent="0.25">
      <c r="C19" s="292" t="s">
        <v>17</v>
      </c>
      <c r="D19" s="296" t="s">
        <v>60</v>
      </c>
      <c r="E19" s="298"/>
      <c r="F19" s="298"/>
      <c r="G19" s="298"/>
    </row>
    <row r="20" spans="3:11" hidden="1" x14ac:dyDescent="0.25">
      <c r="C20" s="292" t="s">
        <v>61</v>
      </c>
      <c r="D20" s="296" t="s">
        <v>62</v>
      </c>
      <c r="E20" s="298" t="s">
        <v>17</v>
      </c>
      <c r="F20" s="298" t="s">
        <v>17</v>
      </c>
      <c r="G20" s="298"/>
    </row>
    <row r="21" spans="3:11" x14ac:dyDescent="0.25">
      <c r="C21" s="292"/>
      <c r="D21" s="296"/>
      <c r="E21" s="298"/>
      <c r="F21" s="298"/>
      <c r="G21" s="298"/>
    </row>
    <row r="22" spans="3:11" x14ac:dyDescent="0.25">
      <c r="C22" s="292" t="s">
        <v>17</v>
      </c>
      <c r="D22" s="293" t="s">
        <v>90</v>
      </c>
      <c r="E22" s="298"/>
      <c r="F22" s="298"/>
      <c r="G22" s="298"/>
    </row>
    <row r="23" spans="3:11" x14ac:dyDescent="0.25">
      <c r="C23" s="288" t="s">
        <v>65</v>
      </c>
      <c r="D23" s="290" t="s">
        <v>66</v>
      </c>
      <c r="E23" s="291">
        <f>SUM(E25:E26)</f>
        <v>147300</v>
      </c>
      <c r="F23" s="291">
        <f>SUM(F25:F26)</f>
        <v>147300</v>
      </c>
      <c r="G23" s="291">
        <f>SUM(G25:G26)</f>
        <v>0</v>
      </c>
      <c r="K23" s="230"/>
    </row>
    <row r="24" spans="3:11" x14ac:dyDescent="0.25">
      <c r="C24" s="301"/>
      <c r="D24" s="302" t="s">
        <v>178</v>
      </c>
      <c r="E24" s="303"/>
      <c r="F24" s="303"/>
      <c r="G24" s="303"/>
    </row>
    <row r="25" spans="3:11" ht="25.5" x14ac:dyDescent="0.25">
      <c r="C25" s="301"/>
      <c r="D25" s="302" t="s">
        <v>268</v>
      </c>
      <c r="E25" s="303">
        <v>147300</v>
      </c>
      <c r="F25" s="303">
        <v>147300</v>
      </c>
      <c r="G25" s="303">
        <v>0</v>
      </c>
    </row>
    <row r="26" spans="3:11" x14ac:dyDescent="0.25">
      <c r="C26" s="301"/>
      <c r="D26" s="304" t="s">
        <v>269</v>
      </c>
      <c r="E26" s="303"/>
      <c r="F26" s="303">
        <v>0</v>
      </c>
      <c r="G26" s="303">
        <v>0</v>
      </c>
    </row>
    <row r="27" spans="3:11" x14ac:dyDescent="0.25">
      <c r="C27" s="305"/>
      <c r="D27" s="306"/>
      <c r="E27" s="307"/>
      <c r="F27" s="307"/>
      <c r="G27" s="307"/>
    </row>
    <row r="28" spans="3:11" ht="26.25" x14ac:dyDescent="0.25">
      <c r="C28" s="308" t="s">
        <v>67</v>
      </c>
      <c r="D28" s="309" t="s">
        <v>68</v>
      </c>
      <c r="E28" s="310">
        <f>SUM(E29:E30)</f>
        <v>0</v>
      </c>
      <c r="F28" s="310">
        <f>SUM(F29:F30)</f>
        <v>0</v>
      </c>
      <c r="G28" s="310">
        <f>SUM(G29:G30)</f>
        <v>0</v>
      </c>
    </row>
    <row r="29" spans="3:11" x14ac:dyDescent="0.25">
      <c r="C29" s="292" t="s">
        <v>17</v>
      </c>
      <c r="D29" s="311"/>
      <c r="E29" s="297"/>
      <c r="F29" s="297"/>
      <c r="G29" s="297"/>
    </row>
    <row r="30" spans="3:11" hidden="1" x14ac:dyDescent="0.25">
      <c r="C30" s="292" t="s">
        <v>17</v>
      </c>
      <c r="D30" s="311" t="s">
        <v>64</v>
      </c>
      <c r="E30" s="298"/>
      <c r="F30" s="298"/>
      <c r="G30" s="298"/>
    </row>
    <row r="31" spans="3:11" x14ac:dyDescent="0.25">
      <c r="C31" s="288" t="s">
        <v>17</v>
      </c>
      <c r="D31" s="290" t="s">
        <v>69</v>
      </c>
      <c r="E31" s="291">
        <f>+E23+E28</f>
        <v>147300</v>
      </c>
      <c r="F31" s="291">
        <f>+F23+F28</f>
        <v>147300</v>
      </c>
      <c r="G31" s="291">
        <f>+G23+G28</f>
        <v>0</v>
      </c>
    </row>
    <row r="32" spans="3:11" x14ac:dyDescent="0.25">
      <c r="C32" s="292" t="s">
        <v>17</v>
      </c>
      <c r="D32" s="293" t="s">
        <v>17</v>
      </c>
      <c r="E32" s="297"/>
      <c r="F32" s="297"/>
      <c r="G32" s="297"/>
    </row>
    <row r="33" spans="3:7" x14ac:dyDescent="0.25">
      <c r="C33" s="288" t="s">
        <v>17</v>
      </c>
      <c r="D33" s="290" t="s">
        <v>70</v>
      </c>
      <c r="E33" s="291">
        <f>+E11+E23</f>
        <v>147300</v>
      </c>
      <c r="F33" s="291">
        <f>+F11+F23</f>
        <v>147300</v>
      </c>
      <c r="G33" s="291">
        <f>+G11+G23</f>
        <v>200902</v>
      </c>
    </row>
    <row r="34" spans="3:7" x14ac:dyDescent="0.25">
      <c r="C34" s="292" t="s">
        <v>17</v>
      </c>
      <c r="D34" s="293" t="s">
        <v>17</v>
      </c>
      <c r="E34" s="297"/>
      <c r="F34" s="297"/>
      <c r="G34" s="297"/>
    </row>
    <row r="35" spans="3:7" x14ac:dyDescent="0.25">
      <c r="C35" s="288" t="s">
        <v>17</v>
      </c>
      <c r="D35" s="290" t="s">
        <v>71</v>
      </c>
      <c r="E35" s="291">
        <f>E7+E23+E28</f>
        <v>147300</v>
      </c>
      <c r="F35" s="291">
        <f>F7+F23+F28</f>
        <v>147300</v>
      </c>
      <c r="G35" s="291">
        <f>G7+G23+G28</f>
        <v>200902</v>
      </c>
    </row>
    <row r="36" spans="3:7" x14ac:dyDescent="0.25">
      <c r="C36" s="312"/>
      <c r="D36" s="313"/>
      <c r="E36" s="314"/>
      <c r="F36" s="314"/>
      <c r="G36" s="314"/>
    </row>
    <row r="37" spans="3:7" x14ac:dyDescent="0.25">
      <c r="C37" s="292" t="s">
        <v>17</v>
      </c>
      <c r="D37" s="293" t="s">
        <v>72</v>
      </c>
      <c r="E37" s="298"/>
      <c r="F37" s="298"/>
      <c r="G37" s="298"/>
    </row>
    <row r="38" spans="3:7" x14ac:dyDescent="0.25">
      <c r="C38" s="292" t="s">
        <v>17</v>
      </c>
      <c r="D38" s="293" t="s">
        <v>73</v>
      </c>
      <c r="E38" s="298"/>
      <c r="F38" s="298"/>
      <c r="G38" s="298"/>
    </row>
    <row r="40" spans="3:7" ht="39" customHeight="1" x14ac:dyDescent="0.25">
      <c r="C40" s="260" t="s">
        <v>91</v>
      </c>
      <c r="D40" s="260"/>
      <c r="E40" s="260"/>
      <c r="F40" s="260"/>
      <c r="G40" s="260"/>
    </row>
    <row r="41" spans="3:7" ht="33.75" customHeight="1" x14ac:dyDescent="0.25">
      <c r="C41" s="260" t="s">
        <v>92</v>
      </c>
      <c r="D41" s="260"/>
      <c r="E41" s="260"/>
      <c r="F41" s="260"/>
      <c r="G41" s="260"/>
    </row>
    <row r="44" spans="3:7" x14ac:dyDescent="0.25">
      <c r="C44" s="261" t="s">
        <v>74</v>
      </c>
      <c r="D44" s="261"/>
      <c r="E44" s="261"/>
      <c r="F44" s="261"/>
      <c r="G44" s="261"/>
    </row>
    <row r="46" spans="3:7" ht="31.5" x14ac:dyDescent="0.25">
      <c r="C46" s="23" t="s">
        <v>52</v>
      </c>
      <c r="D46" s="22" t="s">
        <v>75</v>
      </c>
      <c r="E46" s="22" t="s">
        <v>1</v>
      </c>
      <c r="F46" s="22" t="s">
        <v>2</v>
      </c>
      <c r="G46" s="22" t="s">
        <v>3</v>
      </c>
    </row>
    <row r="47" spans="3:7" x14ac:dyDescent="0.25">
      <c r="C47" s="23" t="s">
        <v>53</v>
      </c>
      <c r="D47" s="7" t="s">
        <v>76</v>
      </c>
      <c r="E47" s="97"/>
      <c r="F47" s="97"/>
      <c r="G47" s="97"/>
    </row>
    <row r="48" spans="3:7" x14ac:dyDescent="0.25">
      <c r="C48" s="89" t="s">
        <v>17</v>
      </c>
      <c r="D48" s="85" t="s">
        <v>55</v>
      </c>
      <c r="E48" s="87"/>
      <c r="F48" s="87"/>
      <c r="G48" s="87"/>
    </row>
    <row r="49" spans="3:7" x14ac:dyDescent="0.25">
      <c r="C49" s="89" t="s">
        <v>17</v>
      </c>
      <c r="D49" s="85" t="s">
        <v>56</v>
      </c>
      <c r="E49" s="87"/>
      <c r="F49" s="87"/>
      <c r="G49" s="87"/>
    </row>
    <row r="50" spans="3:7" x14ac:dyDescent="0.25">
      <c r="C50" s="89" t="s">
        <v>17</v>
      </c>
      <c r="D50" s="85" t="s">
        <v>57</v>
      </c>
      <c r="E50" s="87"/>
      <c r="F50" s="87"/>
      <c r="G50" s="87"/>
    </row>
    <row r="51" spans="3:7" x14ac:dyDescent="0.25">
      <c r="C51" s="23">
        <v>1</v>
      </c>
      <c r="D51" s="7" t="s">
        <v>58</v>
      </c>
      <c r="E51" s="97"/>
      <c r="F51" s="97"/>
      <c r="G51" s="97"/>
    </row>
    <row r="52" spans="3:7" x14ac:dyDescent="0.25">
      <c r="C52" s="89" t="s">
        <v>17</v>
      </c>
      <c r="D52" s="85" t="s">
        <v>55</v>
      </c>
      <c r="E52" s="87"/>
      <c r="F52" s="87"/>
      <c r="G52" s="87"/>
    </row>
    <row r="53" spans="3:7" x14ac:dyDescent="0.25">
      <c r="C53" s="89" t="s">
        <v>17</v>
      </c>
      <c r="D53" s="85" t="s">
        <v>56</v>
      </c>
      <c r="E53" s="87"/>
      <c r="F53" s="87"/>
      <c r="G53" s="87"/>
    </row>
    <row r="54" spans="3:7" x14ac:dyDescent="0.25">
      <c r="C54" s="89" t="s">
        <v>17</v>
      </c>
      <c r="D54" s="85" t="s">
        <v>57</v>
      </c>
      <c r="E54" s="87"/>
      <c r="F54" s="87"/>
      <c r="G54" s="87"/>
    </row>
    <row r="55" spans="3:7" x14ac:dyDescent="0.25">
      <c r="C55" s="23">
        <v>2</v>
      </c>
      <c r="D55" s="7" t="s">
        <v>59</v>
      </c>
      <c r="E55" s="97"/>
      <c r="F55" s="97"/>
      <c r="G55" s="97"/>
    </row>
    <row r="56" spans="3:7" x14ac:dyDescent="0.25">
      <c r="C56" s="89" t="s">
        <v>17</v>
      </c>
      <c r="D56" s="85" t="s">
        <v>55</v>
      </c>
      <c r="E56" s="87"/>
      <c r="F56" s="87"/>
      <c r="G56" s="87"/>
    </row>
    <row r="57" spans="3:7" x14ac:dyDescent="0.25">
      <c r="C57" s="89" t="s">
        <v>17</v>
      </c>
      <c r="D57" s="85" t="s">
        <v>56</v>
      </c>
      <c r="E57" s="87"/>
      <c r="F57" s="87"/>
      <c r="G57" s="87"/>
    </row>
    <row r="58" spans="3:7" x14ac:dyDescent="0.25">
      <c r="C58" s="89" t="s">
        <v>17</v>
      </c>
      <c r="D58" s="85" t="s">
        <v>57</v>
      </c>
      <c r="E58" s="87"/>
      <c r="F58" s="87"/>
      <c r="G58" s="87"/>
    </row>
    <row r="59" spans="3:7" x14ac:dyDescent="0.25">
      <c r="C59" s="89"/>
      <c r="D59" s="85"/>
      <c r="E59" s="87"/>
      <c r="F59" s="87"/>
      <c r="G59" s="87"/>
    </row>
    <row r="60" spans="3:7" x14ac:dyDescent="0.25">
      <c r="C60" s="23" t="s">
        <v>65</v>
      </c>
      <c r="D60" s="7" t="s">
        <v>66</v>
      </c>
      <c r="E60" s="97"/>
      <c r="F60" s="97"/>
      <c r="G60" s="97"/>
    </row>
    <row r="61" spans="3:7" x14ac:dyDescent="0.25">
      <c r="C61" s="89"/>
      <c r="D61" s="85"/>
      <c r="E61" s="87"/>
      <c r="F61" s="87"/>
      <c r="G61" s="87"/>
    </row>
    <row r="62" spans="3:7" x14ac:dyDescent="0.25">
      <c r="C62" s="23" t="s">
        <v>67</v>
      </c>
      <c r="D62" s="7" t="s">
        <v>68</v>
      </c>
      <c r="E62" s="97"/>
      <c r="F62" s="97"/>
      <c r="G62" s="97"/>
    </row>
    <row r="63" spans="3:7" x14ac:dyDescent="0.25">
      <c r="C63" s="89"/>
      <c r="D63" s="85"/>
      <c r="E63" s="87"/>
      <c r="F63" s="87"/>
      <c r="G63" s="87"/>
    </row>
    <row r="64" spans="3:7" x14ac:dyDescent="0.25">
      <c r="C64" s="23" t="s">
        <v>17</v>
      </c>
      <c r="D64" s="7" t="s">
        <v>69</v>
      </c>
      <c r="E64" s="97"/>
      <c r="F64" s="97"/>
      <c r="G64" s="97"/>
    </row>
    <row r="65" spans="3:7" x14ac:dyDescent="0.25">
      <c r="C65" s="89" t="s">
        <v>17</v>
      </c>
      <c r="D65" s="85" t="s">
        <v>17</v>
      </c>
      <c r="E65" s="87"/>
      <c r="F65" s="87"/>
      <c r="G65" s="87"/>
    </row>
    <row r="66" spans="3:7" x14ac:dyDescent="0.25">
      <c r="C66" s="23" t="s">
        <v>17</v>
      </c>
      <c r="D66" s="7" t="s">
        <v>70</v>
      </c>
      <c r="E66" s="97"/>
      <c r="F66" s="97"/>
      <c r="G66" s="97"/>
    </row>
    <row r="67" spans="3:7" x14ac:dyDescent="0.25">
      <c r="C67" s="89" t="s">
        <v>17</v>
      </c>
      <c r="D67" s="85" t="s">
        <v>17</v>
      </c>
      <c r="E67" s="87"/>
      <c r="F67" s="87"/>
      <c r="G67" s="87"/>
    </row>
    <row r="68" spans="3:7" x14ac:dyDescent="0.25">
      <c r="C68" s="23" t="s">
        <v>17</v>
      </c>
      <c r="D68" s="7" t="s">
        <v>71</v>
      </c>
      <c r="E68" s="97"/>
      <c r="F68" s="97"/>
      <c r="G68" s="97"/>
    </row>
    <row r="69" spans="3:7" x14ac:dyDescent="0.25">
      <c r="C69" s="89" t="s">
        <v>17</v>
      </c>
      <c r="D69" s="85" t="s">
        <v>72</v>
      </c>
      <c r="E69" s="87"/>
      <c r="F69" s="87"/>
      <c r="G69" s="87"/>
    </row>
    <row r="70" spans="3:7" x14ac:dyDescent="0.25">
      <c r="C70" s="89" t="s">
        <v>17</v>
      </c>
      <c r="D70" s="85" t="s">
        <v>73</v>
      </c>
      <c r="E70" s="87"/>
      <c r="F70" s="87"/>
      <c r="G70" s="87"/>
    </row>
    <row r="71" spans="3:7" x14ac:dyDescent="0.25">
      <c r="C71" s="246" t="s">
        <v>77</v>
      </c>
      <c r="D71" s="246"/>
      <c r="E71" s="246"/>
      <c r="F71" s="246"/>
      <c r="G71" s="246"/>
    </row>
  </sheetData>
  <mergeCells count="5">
    <mergeCell ref="C71:G71"/>
    <mergeCell ref="C4:G4"/>
    <mergeCell ref="C41:G41"/>
    <mergeCell ref="C40:G40"/>
    <mergeCell ref="C44:G44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8"/>
  <sheetViews>
    <sheetView zoomScale="85" zoomScaleNormal="85" workbookViewId="0">
      <selection activeCell="C6" sqref="C6:G33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59" t="s">
        <v>51</v>
      </c>
      <c r="D4" s="259"/>
      <c r="E4" s="259"/>
      <c r="F4" s="259"/>
      <c r="G4" s="259"/>
    </row>
    <row r="6" spans="3:7" ht="47.25" x14ac:dyDescent="0.25">
      <c r="C6" s="199" t="s">
        <v>52</v>
      </c>
      <c r="D6" s="200" t="s">
        <v>189</v>
      </c>
      <c r="E6" s="200" t="s">
        <v>1</v>
      </c>
      <c r="F6" s="200" t="s">
        <v>2</v>
      </c>
      <c r="G6" s="200" t="s">
        <v>3</v>
      </c>
    </row>
    <row r="7" spans="3:7" x14ac:dyDescent="0.25">
      <c r="C7" s="199" t="s">
        <v>53</v>
      </c>
      <c r="D7" s="201" t="s">
        <v>54</v>
      </c>
      <c r="E7" s="207">
        <f>SUM(E8:E10)</f>
        <v>50000</v>
      </c>
      <c r="F7" s="207">
        <f>SUM(F8:F10)</f>
        <v>50000</v>
      </c>
      <c r="G7" s="207">
        <f>SUM(G8:G10)</f>
        <v>3409</v>
      </c>
    </row>
    <row r="8" spans="3:7" x14ac:dyDescent="0.25">
      <c r="C8" s="202" t="s">
        <v>17</v>
      </c>
      <c r="D8" s="185" t="s">
        <v>55</v>
      </c>
      <c r="E8" s="208">
        <f>E12</f>
        <v>0</v>
      </c>
      <c r="F8" s="208">
        <f t="shared" ref="E8:G10" si="0">F12</f>
        <v>0</v>
      </c>
      <c r="G8" s="208">
        <f t="shared" si="0"/>
        <v>0</v>
      </c>
    </row>
    <row r="9" spans="3:7" x14ac:dyDescent="0.25">
      <c r="C9" s="202" t="s">
        <v>17</v>
      </c>
      <c r="D9" s="185" t="s">
        <v>56</v>
      </c>
      <c r="E9" s="208">
        <f t="shared" si="0"/>
        <v>50000</v>
      </c>
      <c r="F9" s="208">
        <f t="shared" si="0"/>
        <v>50000</v>
      </c>
      <c r="G9" s="208">
        <f t="shared" si="0"/>
        <v>3409</v>
      </c>
    </row>
    <row r="10" spans="3:7" x14ac:dyDescent="0.25">
      <c r="C10" s="202" t="s">
        <v>17</v>
      </c>
      <c r="D10" s="185" t="s">
        <v>57</v>
      </c>
      <c r="E10" s="208">
        <f t="shared" si="0"/>
        <v>0</v>
      </c>
      <c r="F10" s="208">
        <f t="shared" si="0"/>
        <v>0</v>
      </c>
      <c r="G10" s="208">
        <f t="shared" si="0"/>
        <v>0</v>
      </c>
    </row>
    <row r="11" spans="3:7" x14ac:dyDescent="0.25">
      <c r="C11" s="199">
        <v>1</v>
      </c>
      <c r="D11" s="203" t="s">
        <v>58</v>
      </c>
      <c r="E11" s="207">
        <f>SUM(E12:E14)</f>
        <v>50000</v>
      </c>
      <c r="F11" s="207">
        <f>SUM(F12:F14)</f>
        <v>50000</v>
      </c>
      <c r="G11" s="207">
        <f>SUM(G12:G14)</f>
        <v>3409</v>
      </c>
    </row>
    <row r="12" spans="3:7" x14ac:dyDescent="0.25">
      <c r="C12" s="202" t="s">
        <v>17</v>
      </c>
      <c r="D12" s="204" t="s">
        <v>55</v>
      </c>
      <c r="E12" s="209">
        <v>0</v>
      </c>
      <c r="F12" s="209">
        <v>0</v>
      </c>
      <c r="G12" s="209">
        <v>0</v>
      </c>
    </row>
    <row r="13" spans="3:7" ht="16.5" thickBot="1" x14ac:dyDescent="0.3">
      <c r="C13" s="202" t="s">
        <v>17</v>
      </c>
      <c r="D13" s="204" t="s">
        <v>56</v>
      </c>
      <c r="E13" s="182">
        <v>50000</v>
      </c>
      <c r="F13" s="182">
        <v>50000</v>
      </c>
      <c r="G13" s="219">
        <v>3409</v>
      </c>
    </row>
    <row r="14" spans="3:7" x14ac:dyDescent="0.25">
      <c r="C14" s="202" t="s">
        <v>17</v>
      </c>
      <c r="D14" s="204" t="s">
        <v>57</v>
      </c>
      <c r="E14" s="182">
        <v>0</v>
      </c>
      <c r="F14" s="182">
        <v>0</v>
      </c>
      <c r="G14" s="182">
        <v>0</v>
      </c>
    </row>
    <row r="15" spans="3:7" ht="31.5" x14ac:dyDescent="0.25">
      <c r="C15" s="199">
        <v>2</v>
      </c>
      <c r="D15" s="205" t="s">
        <v>59</v>
      </c>
      <c r="E15" s="207">
        <f>SUM(E16:E22)</f>
        <v>0</v>
      </c>
      <c r="F15" s="207">
        <f t="shared" ref="F15:G15" si="1">SUM(F16:F22)</f>
        <v>0</v>
      </c>
      <c r="G15" s="207">
        <f t="shared" si="1"/>
        <v>0</v>
      </c>
    </row>
    <row r="16" spans="3:7" hidden="1" x14ac:dyDescent="0.25">
      <c r="C16" s="202" t="s">
        <v>17</v>
      </c>
      <c r="D16" s="204" t="s">
        <v>55</v>
      </c>
      <c r="E16" s="209"/>
      <c r="F16" s="209"/>
      <c r="G16" s="209"/>
    </row>
    <row r="17" spans="3:7" hidden="1" x14ac:dyDescent="0.25">
      <c r="C17" s="202" t="s">
        <v>17</v>
      </c>
      <c r="D17" s="204" t="s">
        <v>56</v>
      </c>
      <c r="E17" s="182"/>
      <c r="F17" s="182"/>
      <c r="G17" s="182"/>
    </row>
    <row r="18" spans="3:7" hidden="1" x14ac:dyDescent="0.25">
      <c r="C18" s="202" t="s">
        <v>17</v>
      </c>
      <c r="D18" s="204" t="s">
        <v>57</v>
      </c>
      <c r="E18" s="182"/>
      <c r="F18" s="182"/>
      <c r="G18" s="182"/>
    </row>
    <row r="19" spans="3:7" hidden="1" x14ac:dyDescent="0.25">
      <c r="C19" s="202" t="s">
        <v>17</v>
      </c>
      <c r="D19" s="204" t="s">
        <v>60</v>
      </c>
      <c r="E19" s="182"/>
      <c r="F19" s="182"/>
      <c r="G19" s="182"/>
    </row>
    <row r="20" spans="3:7" hidden="1" x14ac:dyDescent="0.25">
      <c r="C20" s="202" t="s">
        <v>61</v>
      </c>
      <c r="D20" s="204" t="s">
        <v>62</v>
      </c>
      <c r="E20" s="182" t="s">
        <v>17</v>
      </c>
      <c r="F20" s="182" t="s">
        <v>17</v>
      </c>
      <c r="G20" s="182"/>
    </row>
    <row r="21" spans="3:7" x14ac:dyDescent="0.25">
      <c r="C21" s="202"/>
      <c r="D21" s="204"/>
      <c r="E21" s="182"/>
      <c r="F21" s="182"/>
      <c r="G21" s="182"/>
    </row>
    <row r="22" spans="3:7" x14ac:dyDescent="0.25">
      <c r="C22" s="202" t="s">
        <v>17</v>
      </c>
      <c r="D22" s="185" t="s">
        <v>90</v>
      </c>
      <c r="E22" s="182"/>
      <c r="F22" s="182"/>
      <c r="G22" s="182"/>
    </row>
    <row r="23" spans="3:7" x14ac:dyDescent="0.25">
      <c r="C23" s="199" t="s">
        <v>65</v>
      </c>
      <c r="D23" s="201" t="s">
        <v>66</v>
      </c>
      <c r="E23" s="207">
        <v>0</v>
      </c>
      <c r="F23" s="207">
        <v>0</v>
      </c>
      <c r="G23" s="207">
        <v>0</v>
      </c>
    </row>
    <row r="24" spans="3:7" x14ac:dyDescent="0.25">
      <c r="C24" s="210"/>
      <c r="D24" s="206"/>
      <c r="E24" s="218"/>
      <c r="F24" s="218"/>
      <c r="G24" s="218"/>
    </row>
    <row r="25" spans="3:7" ht="31.5" x14ac:dyDescent="0.25">
      <c r="C25" s="211" t="s">
        <v>67</v>
      </c>
      <c r="D25" s="212" t="s">
        <v>68</v>
      </c>
      <c r="E25" s="213">
        <f>SUM(E26:E27)</f>
        <v>0</v>
      </c>
      <c r="F25" s="213">
        <f>SUM(F26:F27)</f>
        <v>0</v>
      </c>
      <c r="G25" s="213">
        <f>SUM(G26:G27)</f>
        <v>0</v>
      </c>
    </row>
    <row r="26" spans="3:7" x14ac:dyDescent="0.25">
      <c r="C26" s="202" t="s">
        <v>17</v>
      </c>
      <c r="D26" s="214"/>
      <c r="E26" s="209"/>
      <c r="F26" s="209"/>
      <c r="G26" s="209"/>
    </row>
    <row r="27" spans="3:7" hidden="1" x14ac:dyDescent="0.25">
      <c r="C27" s="202">
        <v>50000</v>
      </c>
      <c r="D27" s="214" t="s">
        <v>64</v>
      </c>
      <c r="E27" s="182"/>
      <c r="F27" s="182"/>
      <c r="G27" s="182"/>
    </row>
    <row r="28" spans="3:7" x14ac:dyDescent="0.25">
      <c r="C28" s="199" t="s">
        <v>17</v>
      </c>
      <c r="D28" s="201" t="s">
        <v>69</v>
      </c>
      <c r="E28" s="207">
        <f>+E23+E25</f>
        <v>0</v>
      </c>
      <c r="F28" s="207">
        <f>+F23+F25</f>
        <v>0</v>
      </c>
      <c r="G28" s="207">
        <f>+G23+G25</f>
        <v>0</v>
      </c>
    </row>
    <row r="29" spans="3:7" x14ac:dyDescent="0.25">
      <c r="C29" s="202" t="s">
        <v>17</v>
      </c>
      <c r="D29" s="185" t="s">
        <v>17</v>
      </c>
      <c r="E29" s="209"/>
      <c r="F29" s="209"/>
      <c r="G29" s="209"/>
    </row>
    <row r="30" spans="3:7" x14ac:dyDescent="0.25">
      <c r="C30" s="199" t="s">
        <v>17</v>
      </c>
      <c r="D30" s="201" t="s">
        <v>70</v>
      </c>
      <c r="E30" s="207">
        <f>+E11+E23</f>
        <v>50000</v>
      </c>
      <c r="F30" s="207">
        <f>+F11+F23</f>
        <v>50000</v>
      </c>
      <c r="G30" s="207">
        <f>+G11+G23</f>
        <v>3409</v>
      </c>
    </row>
    <row r="31" spans="3:7" x14ac:dyDescent="0.25">
      <c r="C31" s="202" t="s">
        <v>17</v>
      </c>
      <c r="D31" s="185" t="s">
        <v>17</v>
      </c>
      <c r="E31" s="209"/>
      <c r="F31" s="209"/>
      <c r="G31" s="209"/>
    </row>
    <row r="32" spans="3:7" x14ac:dyDescent="0.25">
      <c r="C32" s="199" t="s">
        <v>17</v>
      </c>
      <c r="D32" s="201" t="s">
        <v>71</v>
      </c>
      <c r="E32" s="207">
        <f>E7+E23+E25</f>
        <v>50000</v>
      </c>
      <c r="F32" s="207">
        <f>F7+F23+F25</f>
        <v>50000</v>
      </c>
      <c r="G32" s="207">
        <f>G7+G23+G25</f>
        <v>3409</v>
      </c>
    </row>
    <row r="33" spans="3:7" x14ac:dyDescent="0.25">
      <c r="C33" s="215"/>
      <c r="D33" s="216"/>
      <c r="E33" s="217"/>
      <c r="F33" s="217"/>
      <c r="G33" s="217"/>
    </row>
    <row r="34" spans="3:7" x14ac:dyDescent="0.25">
      <c r="C34" s="202" t="s">
        <v>17</v>
      </c>
      <c r="D34" s="185" t="s">
        <v>72</v>
      </c>
      <c r="E34" s="182"/>
      <c r="F34" s="182"/>
      <c r="G34" s="182"/>
    </row>
    <row r="35" spans="3:7" x14ac:dyDescent="0.25">
      <c r="C35" s="202" t="s">
        <v>17</v>
      </c>
      <c r="D35" s="185" t="s">
        <v>73</v>
      </c>
      <c r="E35" s="182"/>
      <c r="F35" s="182"/>
      <c r="G35" s="182"/>
    </row>
    <row r="37" spans="3:7" ht="39" customHeight="1" x14ac:dyDescent="0.25">
      <c r="C37" s="260" t="s">
        <v>91</v>
      </c>
      <c r="D37" s="260"/>
      <c r="E37" s="260"/>
      <c r="F37" s="260"/>
      <c r="G37" s="260"/>
    </row>
    <row r="38" spans="3:7" ht="33.75" customHeight="1" x14ac:dyDescent="0.25">
      <c r="C38" s="260" t="s">
        <v>92</v>
      </c>
      <c r="D38" s="260"/>
      <c r="E38" s="260"/>
      <c r="F38" s="260"/>
      <c r="G38" s="260"/>
    </row>
    <row r="41" spans="3:7" x14ac:dyDescent="0.25">
      <c r="C41" s="261" t="s">
        <v>74</v>
      </c>
      <c r="D41" s="261"/>
      <c r="E41" s="261"/>
      <c r="F41" s="261"/>
      <c r="G41" s="261"/>
    </row>
    <row r="43" spans="3:7" ht="31.5" x14ac:dyDescent="0.25">
      <c r="C43" s="23" t="s">
        <v>52</v>
      </c>
      <c r="D43" s="22" t="s">
        <v>75</v>
      </c>
      <c r="E43" s="22" t="s">
        <v>1</v>
      </c>
      <c r="F43" s="22" t="s">
        <v>2</v>
      </c>
      <c r="G43" s="22" t="s">
        <v>3</v>
      </c>
    </row>
    <row r="44" spans="3:7" x14ac:dyDescent="0.25">
      <c r="C44" s="23" t="s">
        <v>53</v>
      </c>
      <c r="D44" s="7" t="s">
        <v>76</v>
      </c>
      <c r="E44" s="97"/>
      <c r="F44" s="97"/>
      <c r="G44" s="97"/>
    </row>
    <row r="45" spans="3:7" x14ac:dyDescent="0.25">
      <c r="C45" s="89" t="s">
        <v>17</v>
      </c>
      <c r="D45" s="85" t="s">
        <v>55</v>
      </c>
      <c r="E45" s="87"/>
      <c r="F45" s="87"/>
      <c r="G45" s="87"/>
    </row>
    <row r="46" spans="3:7" x14ac:dyDescent="0.25">
      <c r="C46" s="89" t="s">
        <v>17</v>
      </c>
      <c r="D46" s="85" t="s">
        <v>56</v>
      </c>
      <c r="E46" s="87"/>
      <c r="F46" s="87"/>
      <c r="G46" s="87"/>
    </row>
    <row r="47" spans="3:7" x14ac:dyDescent="0.25">
      <c r="C47" s="89" t="s">
        <v>17</v>
      </c>
      <c r="D47" s="85" t="s">
        <v>57</v>
      </c>
      <c r="E47" s="87"/>
      <c r="F47" s="87"/>
      <c r="G47" s="87"/>
    </row>
    <row r="48" spans="3:7" x14ac:dyDescent="0.25">
      <c r="C48" s="23">
        <v>1</v>
      </c>
      <c r="D48" s="7" t="s">
        <v>58</v>
      </c>
      <c r="E48" s="97"/>
      <c r="F48" s="97"/>
      <c r="G48" s="97"/>
    </row>
    <row r="49" spans="3:7" x14ac:dyDescent="0.25">
      <c r="C49" s="89" t="s">
        <v>17</v>
      </c>
      <c r="D49" s="85" t="s">
        <v>55</v>
      </c>
      <c r="E49" s="87"/>
      <c r="F49" s="87"/>
      <c r="G49" s="87"/>
    </row>
    <row r="50" spans="3:7" x14ac:dyDescent="0.25">
      <c r="C50" s="89" t="s">
        <v>17</v>
      </c>
      <c r="D50" s="85" t="s">
        <v>56</v>
      </c>
      <c r="E50" s="87"/>
      <c r="F50" s="87"/>
      <c r="G50" s="87"/>
    </row>
    <row r="51" spans="3:7" x14ac:dyDescent="0.25">
      <c r="C51" s="89" t="s">
        <v>17</v>
      </c>
      <c r="D51" s="85" t="s">
        <v>57</v>
      </c>
      <c r="E51" s="87"/>
      <c r="F51" s="87"/>
      <c r="G51" s="87"/>
    </row>
    <row r="52" spans="3:7" x14ac:dyDescent="0.25">
      <c r="C52" s="23">
        <v>2</v>
      </c>
      <c r="D52" s="7" t="s">
        <v>59</v>
      </c>
      <c r="E52" s="97"/>
      <c r="F52" s="97"/>
      <c r="G52" s="97"/>
    </row>
    <row r="53" spans="3:7" x14ac:dyDescent="0.25">
      <c r="C53" s="89" t="s">
        <v>17</v>
      </c>
      <c r="D53" s="85" t="s">
        <v>55</v>
      </c>
      <c r="E53" s="87"/>
      <c r="F53" s="87"/>
      <c r="G53" s="87"/>
    </row>
    <row r="54" spans="3:7" x14ac:dyDescent="0.25">
      <c r="C54" s="89" t="s">
        <v>17</v>
      </c>
      <c r="D54" s="85" t="s">
        <v>56</v>
      </c>
      <c r="E54" s="87"/>
      <c r="F54" s="87"/>
      <c r="G54" s="87"/>
    </row>
    <row r="55" spans="3:7" x14ac:dyDescent="0.25">
      <c r="C55" s="89" t="s">
        <v>17</v>
      </c>
      <c r="D55" s="85" t="s">
        <v>57</v>
      </c>
      <c r="E55" s="87"/>
      <c r="F55" s="87"/>
      <c r="G55" s="87"/>
    </row>
    <row r="56" spans="3:7" x14ac:dyDescent="0.25">
      <c r="C56" s="89"/>
      <c r="D56" s="85"/>
      <c r="E56" s="87"/>
      <c r="F56" s="87"/>
      <c r="G56" s="87"/>
    </row>
    <row r="57" spans="3:7" x14ac:dyDescent="0.25">
      <c r="C57" s="23" t="s">
        <v>65</v>
      </c>
      <c r="D57" s="7" t="s">
        <v>66</v>
      </c>
      <c r="E57" s="97"/>
      <c r="F57" s="97"/>
      <c r="G57" s="97"/>
    </row>
    <row r="58" spans="3:7" x14ac:dyDescent="0.25">
      <c r="C58" s="89"/>
      <c r="D58" s="85"/>
      <c r="E58" s="87"/>
      <c r="F58" s="87"/>
      <c r="G58" s="87"/>
    </row>
    <row r="59" spans="3:7" x14ac:dyDescent="0.25">
      <c r="C59" s="23" t="s">
        <v>67</v>
      </c>
      <c r="D59" s="7" t="s">
        <v>68</v>
      </c>
      <c r="E59" s="97"/>
      <c r="F59" s="97"/>
      <c r="G59" s="97"/>
    </row>
    <row r="60" spans="3:7" x14ac:dyDescent="0.25">
      <c r="C60" s="89"/>
      <c r="D60" s="85"/>
      <c r="E60" s="87"/>
      <c r="F60" s="87"/>
      <c r="G60" s="87"/>
    </row>
    <row r="61" spans="3:7" x14ac:dyDescent="0.25">
      <c r="C61" s="23" t="s">
        <v>17</v>
      </c>
      <c r="D61" s="7" t="s">
        <v>69</v>
      </c>
      <c r="E61" s="97"/>
      <c r="F61" s="97"/>
      <c r="G61" s="97"/>
    </row>
    <row r="62" spans="3:7" x14ac:dyDescent="0.25">
      <c r="C62" s="89" t="s">
        <v>17</v>
      </c>
      <c r="D62" s="85" t="s">
        <v>17</v>
      </c>
      <c r="E62" s="87"/>
      <c r="F62" s="87"/>
      <c r="G62" s="87"/>
    </row>
    <row r="63" spans="3:7" x14ac:dyDescent="0.25">
      <c r="C63" s="23" t="s">
        <v>17</v>
      </c>
      <c r="D63" s="7" t="s">
        <v>70</v>
      </c>
      <c r="E63" s="97"/>
      <c r="F63" s="97"/>
      <c r="G63" s="97"/>
    </row>
    <row r="64" spans="3:7" x14ac:dyDescent="0.25">
      <c r="C64" s="89" t="s">
        <v>17</v>
      </c>
      <c r="D64" s="85" t="s">
        <v>17</v>
      </c>
      <c r="E64" s="87"/>
      <c r="F64" s="87"/>
      <c r="G64" s="87"/>
    </row>
    <row r="65" spans="3:7" x14ac:dyDescent="0.25">
      <c r="C65" s="23" t="s">
        <v>17</v>
      </c>
      <c r="D65" s="7" t="s">
        <v>71</v>
      </c>
      <c r="E65" s="97"/>
      <c r="F65" s="97"/>
      <c r="G65" s="97"/>
    </row>
    <row r="66" spans="3:7" x14ac:dyDescent="0.25">
      <c r="C66" s="89" t="s">
        <v>17</v>
      </c>
      <c r="D66" s="85" t="s">
        <v>72</v>
      </c>
      <c r="E66" s="87"/>
      <c r="F66" s="87"/>
      <c r="G66" s="87"/>
    </row>
    <row r="67" spans="3:7" x14ac:dyDescent="0.25">
      <c r="C67" s="89" t="s">
        <v>17</v>
      </c>
      <c r="D67" s="85" t="s">
        <v>73</v>
      </c>
      <c r="E67" s="87"/>
      <c r="F67" s="87"/>
      <c r="G67" s="87"/>
    </row>
    <row r="68" spans="3:7" x14ac:dyDescent="0.25">
      <c r="C68" s="246" t="s">
        <v>77</v>
      </c>
      <c r="D68" s="246"/>
      <c r="E68" s="246"/>
      <c r="F68" s="246"/>
      <c r="G68" s="246"/>
    </row>
  </sheetData>
  <mergeCells count="5">
    <mergeCell ref="C68:G68"/>
    <mergeCell ref="C4:G4"/>
    <mergeCell ref="C38:G38"/>
    <mergeCell ref="C37:G37"/>
    <mergeCell ref="C41:G41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8"/>
  <sheetViews>
    <sheetView topLeftCell="B2" zoomScale="85" zoomScaleNormal="85" workbookViewId="0">
      <selection activeCell="C6" sqref="C6:G32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59" t="s">
        <v>51</v>
      </c>
      <c r="D4" s="259"/>
      <c r="E4" s="259"/>
      <c r="F4" s="259"/>
      <c r="G4" s="259"/>
    </row>
    <row r="6" spans="3:7" ht="47.25" x14ac:dyDescent="0.25">
      <c r="C6" s="23" t="s">
        <v>52</v>
      </c>
      <c r="D6" s="22" t="s">
        <v>190</v>
      </c>
      <c r="E6" s="22" t="s">
        <v>1</v>
      </c>
      <c r="F6" s="22" t="s">
        <v>2</v>
      </c>
      <c r="G6" s="22" t="s">
        <v>3</v>
      </c>
    </row>
    <row r="7" spans="3:7" x14ac:dyDescent="0.25">
      <c r="C7" s="23" t="s">
        <v>53</v>
      </c>
      <c r="D7" s="7" t="s">
        <v>54</v>
      </c>
      <c r="E7" s="190">
        <f>SUM(E8:E10)</f>
        <v>0</v>
      </c>
      <c r="F7" s="190">
        <f>SUM(F8:F10)</f>
        <v>0</v>
      </c>
      <c r="G7" s="190">
        <f>SUM(G8:G10)</f>
        <v>15748</v>
      </c>
    </row>
    <row r="8" spans="3:7" x14ac:dyDescent="0.25">
      <c r="C8" s="89" t="s">
        <v>17</v>
      </c>
      <c r="D8" s="85" t="s">
        <v>55</v>
      </c>
      <c r="E8" s="191">
        <f>E12</f>
        <v>0</v>
      </c>
      <c r="F8" s="191">
        <f t="shared" ref="E8:G10" si="0">F12</f>
        <v>0</v>
      </c>
      <c r="G8" s="191">
        <f t="shared" si="0"/>
        <v>0</v>
      </c>
    </row>
    <row r="9" spans="3:7" x14ac:dyDescent="0.25">
      <c r="C9" s="89" t="s">
        <v>17</v>
      </c>
      <c r="D9" s="85" t="s">
        <v>56</v>
      </c>
      <c r="E9" s="191">
        <f t="shared" si="0"/>
        <v>0</v>
      </c>
      <c r="F9" s="191">
        <f t="shared" si="0"/>
        <v>0</v>
      </c>
      <c r="G9" s="191">
        <f t="shared" si="0"/>
        <v>15748</v>
      </c>
    </row>
    <row r="10" spans="3:7" x14ac:dyDescent="0.25">
      <c r="C10" s="89" t="s">
        <v>17</v>
      </c>
      <c r="D10" s="85" t="s">
        <v>57</v>
      </c>
      <c r="E10" s="191">
        <f t="shared" si="0"/>
        <v>0</v>
      </c>
      <c r="F10" s="191">
        <f t="shared" si="0"/>
        <v>0</v>
      </c>
      <c r="G10" s="191">
        <f t="shared" si="0"/>
        <v>0</v>
      </c>
    </row>
    <row r="11" spans="3:7" x14ac:dyDescent="0.25">
      <c r="C11" s="23">
        <v>1</v>
      </c>
      <c r="D11" s="90" t="s">
        <v>58</v>
      </c>
      <c r="E11" s="190">
        <f>SUM(E12:E14)</f>
        <v>0</v>
      </c>
      <c r="F11" s="190">
        <f>SUM(F12:F14)</f>
        <v>0</v>
      </c>
      <c r="G11" s="190">
        <f>SUM(G12:G14)</f>
        <v>15748</v>
      </c>
    </row>
    <row r="12" spans="3:7" x14ac:dyDescent="0.25">
      <c r="C12" s="89" t="s">
        <v>17</v>
      </c>
      <c r="D12" s="91" t="s">
        <v>55</v>
      </c>
      <c r="E12" s="92">
        <v>0</v>
      </c>
      <c r="F12" s="92">
        <v>0</v>
      </c>
      <c r="G12" s="92">
        <v>0</v>
      </c>
    </row>
    <row r="13" spans="3:7" ht="16.5" thickBot="1" x14ac:dyDescent="0.3">
      <c r="C13" s="89" t="s">
        <v>17</v>
      </c>
      <c r="D13" s="91" t="s">
        <v>56</v>
      </c>
      <c r="E13" s="87">
        <v>0</v>
      </c>
      <c r="F13" s="87">
        <v>0</v>
      </c>
      <c r="G13" s="157">
        <v>15748</v>
      </c>
    </row>
    <row r="14" spans="3:7" x14ac:dyDescent="0.25">
      <c r="C14" s="89" t="s">
        <v>17</v>
      </c>
      <c r="D14" s="91" t="s">
        <v>57</v>
      </c>
      <c r="E14" s="87">
        <v>0</v>
      </c>
      <c r="F14" s="87">
        <v>0</v>
      </c>
      <c r="G14" s="87">
        <v>0</v>
      </c>
    </row>
    <row r="15" spans="3:7" ht="31.5" x14ac:dyDescent="0.25">
      <c r="C15" s="23">
        <v>2</v>
      </c>
      <c r="D15" s="103" t="s">
        <v>59</v>
      </c>
      <c r="E15" s="190">
        <f>SUM(E16:E22)</f>
        <v>0</v>
      </c>
      <c r="F15" s="190">
        <f t="shared" ref="F15" si="1">SUM(F16:F22)</f>
        <v>0</v>
      </c>
      <c r="G15" s="190">
        <f>SUM(G16:G23)</f>
        <v>0</v>
      </c>
    </row>
    <row r="16" spans="3:7" hidden="1" x14ac:dyDescent="0.25">
      <c r="C16" s="89" t="s">
        <v>17</v>
      </c>
      <c r="D16" s="91" t="s">
        <v>55</v>
      </c>
      <c r="E16" s="92"/>
      <c r="F16" s="92"/>
      <c r="G16" s="92"/>
    </row>
    <row r="17" spans="3:7" hidden="1" x14ac:dyDescent="0.25">
      <c r="C17" s="89" t="s">
        <v>17</v>
      </c>
      <c r="D17" s="91" t="s">
        <v>56</v>
      </c>
      <c r="E17" s="87"/>
      <c r="F17" s="87"/>
      <c r="G17" s="87"/>
    </row>
    <row r="18" spans="3:7" hidden="1" x14ac:dyDescent="0.25">
      <c r="C18" s="89" t="s">
        <v>17</v>
      </c>
      <c r="D18" s="91" t="s">
        <v>57</v>
      </c>
      <c r="E18" s="87"/>
      <c r="F18" s="87"/>
      <c r="G18" s="87"/>
    </row>
    <row r="19" spans="3:7" hidden="1" x14ac:dyDescent="0.25">
      <c r="C19" s="89" t="s">
        <v>17</v>
      </c>
      <c r="D19" s="91" t="s">
        <v>60</v>
      </c>
      <c r="E19" s="87"/>
      <c r="F19" s="87"/>
      <c r="G19" s="87"/>
    </row>
    <row r="20" spans="3:7" hidden="1" x14ac:dyDescent="0.25">
      <c r="C20" s="89" t="s">
        <v>61</v>
      </c>
      <c r="D20" s="91" t="s">
        <v>62</v>
      </c>
      <c r="E20" s="87" t="s">
        <v>17</v>
      </c>
      <c r="F20" s="87" t="s">
        <v>17</v>
      </c>
      <c r="G20" s="87"/>
    </row>
    <row r="21" spans="3:7" x14ac:dyDescent="0.25">
      <c r="C21" s="89"/>
      <c r="D21" s="91"/>
      <c r="E21" s="87"/>
      <c r="F21" s="87"/>
      <c r="G21" s="87"/>
    </row>
    <row r="22" spans="3:7" x14ac:dyDescent="0.25">
      <c r="C22" s="89" t="s">
        <v>17</v>
      </c>
      <c r="D22" s="85" t="s">
        <v>90</v>
      </c>
      <c r="E22" s="87"/>
      <c r="F22" s="87"/>
      <c r="G22" s="87"/>
    </row>
    <row r="23" spans="3:7" x14ac:dyDescent="0.25">
      <c r="C23" s="23" t="s">
        <v>65</v>
      </c>
      <c r="D23" s="7" t="s">
        <v>66</v>
      </c>
      <c r="E23" s="190">
        <v>0</v>
      </c>
      <c r="F23" s="190">
        <v>0</v>
      </c>
      <c r="G23" s="190">
        <v>0</v>
      </c>
    </row>
    <row r="24" spans="3:7" x14ac:dyDescent="0.25">
      <c r="C24" s="99"/>
      <c r="D24" s="100"/>
      <c r="E24" s="220"/>
      <c r="F24" s="220"/>
      <c r="G24" s="220"/>
    </row>
    <row r="25" spans="3:7" ht="31.5" x14ac:dyDescent="0.25">
      <c r="C25" s="101" t="s">
        <v>67</v>
      </c>
      <c r="D25" s="102" t="s">
        <v>68</v>
      </c>
      <c r="E25" s="198">
        <f>SUM(E26:E27)</f>
        <v>0</v>
      </c>
      <c r="F25" s="198">
        <f>SUM(F26:F27)</f>
        <v>0</v>
      </c>
      <c r="G25" s="198">
        <f>SUM(G26:G27)</f>
        <v>0</v>
      </c>
    </row>
    <row r="26" spans="3:7" x14ac:dyDescent="0.25">
      <c r="C26" s="89" t="s">
        <v>17</v>
      </c>
      <c r="D26" s="93"/>
      <c r="E26" s="92"/>
      <c r="F26" s="92"/>
      <c r="G26" s="92"/>
    </row>
    <row r="27" spans="3:7" hidden="1" x14ac:dyDescent="0.25">
      <c r="C27" s="89" t="s">
        <v>17</v>
      </c>
      <c r="D27" s="93" t="s">
        <v>64</v>
      </c>
      <c r="E27" s="87"/>
      <c r="F27" s="87"/>
      <c r="G27" s="87"/>
    </row>
    <row r="28" spans="3:7" x14ac:dyDescent="0.25">
      <c r="C28" s="23" t="s">
        <v>17</v>
      </c>
      <c r="D28" s="7" t="s">
        <v>69</v>
      </c>
      <c r="E28" s="190">
        <f>+E23+E25</f>
        <v>0</v>
      </c>
      <c r="F28" s="190">
        <f>+F23+F25</f>
        <v>0</v>
      </c>
      <c r="G28" s="190">
        <f>+G23+G25</f>
        <v>0</v>
      </c>
    </row>
    <row r="29" spans="3:7" x14ac:dyDescent="0.25">
      <c r="C29" s="89" t="s">
        <v>17</v>
      </c>
      <c r="D29" s="85" t="s">
        <v>17</v>
      </c>
      <c r="E29" s="92"/>
      <c r="F29" s="92"/>
      <c r="G29" s="92"/>
    </row>
    <row r="30" spans="3:7" x14ac:dyDescent="0.25">
      <c r="C30" s="23" t="s">
        <v>17</v>
      </c>
      <c r="D30" s="7" t="s">
        <v>70</v>
      </c>
      <c r="E30" s="190">
        <f>+E11+E23</f>
        <v>0</v>
      </c>
      <c r="F30" s="190">
        <f>+F11+F23</f>
        <v>0</v>
      </c>
      <c r="G30" s="190">
        <f>+G11+G23</f>
        <v>15748</v>
      </c>
    </row>
    <row r="31" spans="3:7" x14ac:dyDescent="0.25">
      <c r="C31" s="89" t="s">
        <v>17</v>
      </c>
      <c r="D31" s="85" t="s">
        <v>17</v>
      </c>
      <c r="E31" s="92"/>
      <c r="F31" s="92"/>
      <c r="G31" s="92"/>
    </row>
    <row r="32" spans="3:7" x14ac:dyDescent="0.25">
      <c r="C32" s="23" t="s">
        <v>17</v>
      </c>
      <c r="D32" s="7" t="s">
        <v>71</v>
      </c>
      <c r="E32" s="190">
        <f>E7+E23+E25</f>
        <v>0</v>
      </c>
      <c r="F32" s="190">
        <f>F7+F23+F25</f>
        <v>0</v>
      </c>
      <c r="G32" s="190">
        <f>G7+G23+G25</f>
        <v>15748</v>
      </c>
    </row>
    <row r="33" spans="3:7" x14ac:dyDescent="0.25">
      <c r="C33" s="94"/>
      <c r="D33" s="95"/>
      <c r="E33" s="96"/>
      <c r="F33" s="96"/>
      <c r="G33" s="96"/>
    </row>
    <row r="34" spans="3:7" x14ac:dyDescent="0.25">
      <c r="C34" s="89" t="s">
        <v>17</v>
      </c>
      <c r="D34" s="85" t="s">
        <v>72</v>
      </c>
      <c r="E34" s="87"/>
      <c r="F34" s="87"/>
      <c r="G34" s="87"/>
    </row>
    <row r="35" spans="3:7" x14ac:dyDescent="0.25">
      <c r="C35" s="89" t="s">
        <v>17</v>
      </c>
      <c r="D35" s="85" t="s">
        <v>73</v>
      </c>
      <c r="E35" s="87"/>
      <c r="F35" s="87"/>
      <c r="G35" s="87"/>
    </row>
    <row r="37" spans="3:7" ht="39" customHeight="1" x14ac:dyDescent="0.25">
      <c r="C37" s="260" t="s">
        <v>91</v>
      </c>
      <c r="D37" s="260"/>
      <c r="E37" s="260"/>
      <c r="F37" s="260"/>
      <c r="G37" s="260"/>
    </row>
    <row r="38" spans="3:7" ht="33.75" customHeight="1" x14ac:dyDescent="0.25">
      <c r="C38" s="260" t="s">
        <v>92</v>
      </c>
      <c r="D38" s="260"/>
      <c r="E38" s="260"/>
      <c r="F38" s="260"/>
      <c r="G38" s="260"/>
    </row>
    <row r="41" spans="3:7" x14ac:dyDescent="0.25">
      <c r="C41" s="261" t="s">
        <v>74</v>
      </c>
      <c r="D41" s="261"/>
      <c r="E41" s="261"/>
      <c r="F41" s="261"/>
      <c r="G41" s="261"/>
    </row>
    <row r="43" spans="3:7" ht="31.5" x14ac:dyDescent="0.25">
      <c r="C43" s="23" t="s">
        <v>52</v>
      </c>
      <c r="D43" s="22" t="s">
        <v>75</v>
      </c>
      <c r="E43" s="22" t="s">
        <v>1</v>
      </c>
      <c r="F43" s="22" t="s">
        <v>2</v>
      </c>
      <c r="G43" s="22" t="s">
        <v>3</v>
      </c>
    </row>
    <row r="44" spans="3:7" x14ac:dyDescent="0.25">
      <c r="C44" s="23" t="s">
        <v>53</v>
      </c>
      <c r="D44" s="7" t="s">
        <v>76</v>
      </c>
      <c r="E44" s="97"/>
      <c r="F44" s="97"/>
      <c r="G44" s="97"/>
    </row>
    <row r="45" spans="3:7" x14ac:dyDescent="0.25">
      <c r="C45" s="89" t="s">
        <v>17</v>
      </c>
      <c r="D45" s="85" t="s">
        <v>55</v>
      </c>
      <c r="E45" s="87"/>
      <c r="F45" s="87"/>
      <c r="G45" s="87"/>
    </row>
    <row r="46" spans="3:7" x14ac:dyDescent="0.25">
      <c r="C46" s="89" t="s">
        <v>17</v>
      </c>
      <c r="D46" s="85" t="s">
        <v>56</v>
      </c>
      <c r="E46" s="87"/>
      <c r="F46" s="87"/>
      <c r="G46" s="87"/>
    </row>
    <row r="47" spans="3:7" x14ac:dyDescent="0.25">
      <c r="C47" s="89" t="s">
        <v>17</v>
      </c>
      <c r="D47" s="85" t="s">
        <v>57</v>
      </c>
      <c r="E47" s="87"/>
      <c r="F47" s="87"/>
      <c r="G47" s="87"/>
    </row>
    <row r="48" spans="3:7" x14ac:dyDescent="0.25">
      <c r="C48" s="23">
        <v>1</v>
      </c>
      <c r="D48" s="7" t="s">
        <v>58</v>
      </c>
      <c r="E48" s="97"/>
      <c r="F48" s="97"/>
      <c r="G48" s="97"/>
    </row>
    <row r="49" spans="3:7" x14ac:dyDescent="0.25">
      <c r="C49" s="89" t="s">
        <v>17</v>
      </c>
      <c r="D49" s="85" t="s">
        <v>55</v>
      </c>
      <c r="E49" s="87"/>
      <c r="F49" s="87"/>
      <c r="G49" s="87"/>
    </row>
    <row r="50" spans="3:7" x14ac:dyDescent="0.25">
      <c r="C50" s="89" t="s">
        <v>17</v>
      </c>
      <c r="D50" s="85" t="s">
        <v>56</v>
      </c>
      <c r="E50" s="87"/>
      <c r="F50" s="87"/>
      <c r="G50" s="87"/>
    </row>
    <row r="51" spans="3:7" x14ac:dyDescent="0.25">
      <c r="C51" s="89" t="s">
        <v>17</v>
      </c>
      <c r="D51" s="85" t="s">
        <v>57</v>
      </c>
      <c r="E51" s="87"/>
      <c r="F51" s="87"/>
      <c r="G51" s="87"/>
    </row>
    <row r="52" spans="3:7" x14ac:dyDescent="0.25">
      <c r="C52" s="23">
        <v>2</v>
      </c>
      <c r="D52" s="7" t="s">
        <v>59</v>
      </c>
      <c r="E52" s="97"/>
      <c r="F52" s="97"/>
      <c r="G52" s="97"/>
    </row>
    <row r="53" spans="3:7" x14ac:dyDescent="0.25">
      <c r="C53" s="89" t="s">
        <v>17</v>
      </c>
      <c r="D53" s="85" t="s">
        <v>55</v>
      </c>
      <c r="E53" s="87"/>
      <c r="F53" s="87"/>
      <c r="G53" s="87"/>
    </row>
    <row r="54" spans="3:7" x14ac:dyDescent="0.25">
      <c r="C54" s="89" t="s">
        <v>17</v>
      </c>
      <c r="D54" s="85" t="s">
        <v>56</v>
      </c>
      <c r="E54" s="87"/>
      <c r="F54" s="87"/>
      <c r="G54" s="87"/>
    </row>
    <row r="55" spans="3:7" x14ac:dyDescent="0.25">
      <c r="C55" s="89" t="s">
        <v>17</v>
      </c>
      <c r="D55" s="85" t="s">
        <v>57</v>
      </c>
      <c r="E55" s="87"/>
      <c r="F55" s="87"/>
      <c r="G55" s="87"/>
    </row>
    <row r="56" spans="3:7" x14ac:dyDescent="0.25">
      <c r="C56" s="89"/>
      <c r="D56" s="85"/>
      <c r="E56" s="87"/>
      <c r="F56" s="87"/>
      <c r="G56" s="87"/>
    </row>
    <row r="57" spans="3:7" x14ac:dyDescent="0.25">
      <c r="C57" s="23" t="s">
        <v>65</v>
      </c>
      <c r="D57" s="7" t="s">
        <v>66</v>
      </c>
      <c r="E57" s="97"/>
      <c r="F57" s="97"/>
      <c r="G57" s="97"/>
    </row>
    <row r="58" spans="3:7" x14ac:dyDescent="0.25">
      <c r="C58" s="89"/>
      <c r="D58" s="85"/>
      <c r="E58" s="87"/>
      <c r="F58" s="87"/>
      <c r="G58" s="87"/>
    </row>
    <row r="59" spans="3:7" x14ac:dyDescent="0.25">
      <c r="C59" s="23" t="s">
        <v>67</v>
      </c>
      <c r="D59" s="7" t="s">
        <v>68</v>
      </c>
      <c r="E59" s="97"/>
      <c r="F59" s="97"/>
      <c r="G59" s="97"/>
    </row>
    <row r="60" spans="3:7" x14ac:dyDescent="0.25">
      <c r="C60" s="89"/>
      <c r="D60" s="85"/>
      <c r="E60" s="87"/>
      <c r="F60" s="87"/>
      <c r="G60" s="87"/>
    </row>
    <row r="61" spans="3:7" x14ac:dyDescent="0.25">
      <c r="C61" s="23" t="s">
        <v>17</v>
      </c>
      <c r="D61" s="7" t="s">
        <v>69</v>
      </c>
      <c r="E61" s="97"/>
      <c r="F61" s="97"/>
      <c r="G61" s="97"/>
    </row>
    <row r="62" spans="3:7" x14ac:dyDescent="0.25">
      <c r="C62" s="89" t="s">
        <v>17</v>
      </c>
      <c r="D62" s="85" t="s">
        <v>17</v>
      </c>
      <c r="E62" s="87"/>
      <c r="F62" s="87"/>
      <c r="G62" s="87"/>
    </row>
    <row r="63" spans="3:7" x14ac:dyDescent="0.25">
      <c r="C63" s="23" t="s">
        <v>17</v>
      </c>
      <c r="D63" s="7" t="s">
        <v>70</v>
      </c>
      <c r="E63" s="97"/>
      <c r="F63" s="97"/>
      <c r="G63" s="97"/>
    </row>
    <row r="64" spans="3:7" x14ac:dyDescent="0.25">
      <c r="C64" s="89" t="s">
        <v>17</v>
      </c>
      <c r="D64" s="85" t="s">
        <v>17</v>
      </c>
      <c r="E64" s="87"/>
      <c r="F64" s="87"/>
      <c r="G64" s="87"/>
    </row>
    <row r="65" spans="3:7" x14ac:dyDescent="0.25">
      <c r="C65" s="23" t="s">
        <v>17</v>
      </c>
      <c r="D65" s="7" t="s">
        <v>71</v>
      </c>
      <c r="E65" s="97"/>
      <c r="F65" s="97"/>
      <c r="G65" s="97"/>
    </row>
    <row r="66" spans="3:7" x14ac:dyDescent="0.25">
      <c r="C66" s="89" t="s">
        <v>17</v>
      </c>
      <c r="D66" s="85" t="s">
        <v>72</v>
      </c>
      <c r="E66" s="87"/>
      <c r="F66" s="87"/>
      <c r="G66" s="87"/>
    </row>
    <row r="67" spans="3:7" x14ac:dyDescent="0.25">
      <c r="C67" s="89" t="s">
        <v>17</v>
      </c>
      <c r="D67" s="85" t="s">
        <v>73</v>
      </c>
      <c r="E67" s="87"/>
      <c r="F67" s="87"/>
      <c r="G67" s="87"/>
    </row>
    <row r="68" spans="3:7" x14ac:dyDescent="0.25">
      <c r="C68" s="246" t="s">
        <v>77</v>
      </c>
      <c r="D68" s="246"/>
      <c r="E68" s="246"/>
      <c r="F68" s="246"/>
      <c r="G68" s="246"/>
    </row>
  </sheetData>
  <mergeCells count="5">
    <mergeCell ref="C68:G68"/>
    <mergeCell ref="C4:G4"/>
    <mergeCell ref="C38:G38"/>
    <mergeCell ref="C37:G37"/>
    <mergeCell ref="C41:G41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8"/>
  <sheetViews>
    <sheetView topLeftCell="B1" zoomScale="85" zoomScaleNormal="85" workbookViewId="0">
      <selection activeCell="C6" sqref="C6:G32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59" t="s">
        <v>51</v>
      </c>
      <c r="D4" s="259"/>
      <c r="E4" s="259"/>
      <c r="F4" s="259"/>
      <c r="G4" s="259"/>
    </row>
    <row r="6" spans="3:7" ht="47.25" x14ac:dyDescent="0.25">
      <c r="C6" s="199" t="s">
        <v>52</v>
      </c>
      <c r="D6" s="200" t="s">
        <v>191</v>
      </c>
      <c r="E6" s="200" t="s">
        <v>1</v>
      </c>
      <c r="F6" s="200" t="s">
        <v>2</v>
      </c>
      <c r="G6" s="200" t="s">
        <v>3</v>
      </c>
    </row>
    <row r="7" spans="3:7" x14ac:dyDescent="0.25">
      <c r="C7" s="199" t="s">
        <v>53</v>
      </c>
      <c r="D7" s="201" t="s">
        <v>54</v>
      </c>
      <c r="E7" s="207">
        <f>SUM(E8:E10)</f>
        <v>460000</v>
      </c>
      <c r="F7" s="207">
        <f>SUM(F8:F10)</f>
        <v>460000</v>
      </c>
      <c r="G7" s="207">
        <f>SUM(G8:G10)</f>
        <v>223610</v>
      </c>
    </row>
    <row r="8" spans="3:7" x14ac:dyDescent="0.25">
      <c r="C8" s="202" t="s">
        <v>17</v>
      </c>
      <c r="D8" s="185" t="s">
        <v>55</v>
      </c>
      <c r="E8" s="208">
        <f>E12</f>
        <v>0</v>
      </c>
      <c r="F8" s="208">
        <f t="shared" ref="E8:G10" si="0">F12</f>
        <v>0</v>
      </c>
      <c r="G8" s="208">
        <f t="shared" si="0"/>
        <v>0</v>
      </c>
    </row>
    <row r="9" spans="3:7" x14ac:dyDescent="0.25">
      <c r="C9" s="202" t="s">
        <v>17</v>
      </c>
      <c r="D9" s="185" t="s">
        <v>56</v>
      </c>
      <c r="E9" s="208">
        <f t="shared" si="0"/>
        <v>460000</v>
      </c>
      <c r="F9" s="208">
        <f t="shared" si="0"/>
        <v>460000</v>
      </c>
      <c r="G9" s="208">
        <f t="shared" si="0"/>
        <v>223610</v>
      </c>
    </row>
    <row r="10" spans="3:7" x14ac:dyDescent="0.25">
      <c r="C10" s="202" t="s">
        <v>17</v>
      </c>
      <c r="D10" s="185" t="s">
        <v>57</v>
      </c>
      <c r="E10" s="208">
        <f t="shared" si="0"/>
        <v>0</v>
      </c>
      <c r="F10" s="208">
        <f t="shared" si="0"/>
        <v>0</v>
      </c>
      <c r="G10" s="208">
        <f t="shared" si="0"/>
        <v>0</v>
      </c>
    </row>
    <row r="11" spans="3:7" x14ac:dyDescent="0.25">
      <c r="C11" s="199">
        <v>1</v>
      </c>
      <c r="D11" s="203" t="s">
        <v>58</v>
      </c>
      <c r="E11" s="207">
        <f>SUM(E12:E14)</f>
        <v>460000</v>
      </c>
      <c r="F11" s="207">
        <f>SUM(F12:F14)</f>
        <v>460000</v>
      </c>
      <c r="G11" s="207">
        <f>SUM(G12:G14)</f>
        <v>223610</v>
      </c>
    </row>
    <row r="12" spans="3:7" x14ac:dyDescent="0.25">
      <c r="C12" s="202" t="s">
        <v>17</v>
      </c>
      <c r="D12" s="204" t="s">
        <v>55</v>
      </c>
      <c r="E12" s="209">
        <v>0</v>
      </c>
      <c r="F12" s="209">
        <v>0</v>
      </c>
      <c r="G12" s="209">
        <v>0</v>
      </c>
    </row>
    <row r="13" spans="3:7" ht="16.5" thickBot="1" x14ac:dyDescent="0.3">
      <c r="C13" s="202" t="s">
        <v>17</v>
      </c>
      <c r="D13" s="204" t="s">
        <v>56</v>
      </c>
      <c r="E13" s="182">
        <v>460000</v>
      </c>
      <c r="F13" s="182">
        <v>460000</v>
      </c>
      <c r="G13" s="219">
        <v>223610</v>
      </c>
    </row>
    <row r="14" spans="3:7" x14ac:dyDescent="0.25">
      <c r="C14" s="202" t="s">
        <v>17</v>
      </c>
      <c r="D14" s="204" t="s">
        <v>57</v>
      </c>
      <c r="E14" s="182">
        <v>0</v>
      </c>
      <c r="F14" s="182">
        <v>0</v>
      </c>
      <c r="G14" s="182">
        <v>0</v>
      </c>
    </row>
    <row r="15" spans="3:7" ht="31.5" x14ac:dyDescent="0.25">
      <c r="C15" s="199">
        <v>2</v>
      </c>
      <c r="D15" s="205" t="s">
        <v>59</v>
      </c>
      <c r="E15" s="207">
        <f>SUM(E16:E22)</f>
        <v>0</v>
      </c>
      <c r="F15" s="207">
        <f t="shared" ref="F15" si="1">SUM(F16:F22)</f>
        <v>0</v>
      </c>
      <c r="G15" s="207">
        <f>SUM(G16:G23)</f>
        <v>0</v>
      </c>
    </row>
    <row r="16" spans="3:7" hidden="1" x14ac:dyDescent="0.25">
      <c r="C16" s="202" t="s">
        <v>17</v>
      </c>
      <c r="D16" s="204" t="s">
        <v>55</v>
      </c>
      <c r="E16" s="209"/>
      <c r="F16" s="209"/>
      <c r="G16" s="209"/>
    </row>
    <row r="17" spans="3:7" hidden="1" x14ac:dyDescent="0.25">
      <c r="C17" s="202" t="s">
        <v>17</v>
      </c>
      <c r="D17" s="204" t="s">
        <v>56</v>
      </c>
      <c r="E17" s="182"/>
      <c r="F17" s="182"/>
      <c r="G17" s="182"/>
    </row>
    <row r="18" spans="3:7" hidden="1" x14ac:dyDescent="0.25">
      <c r="C18" s="202" t="s">
        <v>17</v>
      </c>
      <c r="D18" s="204" t="s">
        <v>57</v>
      </c>
      <c r="E18" s="182"/>
      <c r="F18" s="182"/>
      <c r="G18" s="182"/>
    </row>
    <row r="19" spans="3:7" hidden="1" x14ac:dyDescent="0.25">
      <c r="C19" s="202" t="s">
        <v>17</v>
      </c>
      <c r="D19" s="204" t="s">
        <v>60</v>
      </c>
      <c r="E19" s="182"/>
      <c r="F19" s="182"/>
      <c r="G19" s="182"/>
    </row>
    <row r="20" spans="3:7" hidden="1" x14ac:dyDescent="0.25">
      <c r="C20" s="202" t="s">
        <v>61</v>
      </c>
      <c r="D20" s="204" t="s">
        <v>62</v>
      </c>
      <c r="E20" s="182" t="s">
        <v>17</v>
      </c>
      <c r="F20" s="182" t="s">
        <v>17</v>
      </c>
      <c r="G20" s="182"/>
    </row>
    <row r="21" spans="3:7" x14ac:dyDescent="0.25">
      <c r="C21" s="202"/>
      <c r="D21" s="204"/>
      <c r="E21" s="182"/>
      <c r="F21" s="182"/>
      <c r="G21" s="182"/>
    </row>
    <row r="22" spans="3:7" x14ac:dyDescent="0.25">
      <c r="C22" s="202" t="s">
        <v>17</v>
      </c>
      <c r="D22" s="185" t="s">
        <v>90</v>
      </c>
      <c r="E22" s="182"/>
      <c r="F22" s="182"/>
      <c r="G22" s="182"/>
    </row>
    <row r="23" spans="3:7" x14ac:dyDescent="0.25">
      <c r="C23" s="199" t="s">
        <v>65</v>
      </c>
      <c r="D23" s="201" t="s">
        <v>66</v>
      </c>
      <c r="E23" s="207">
        <v>0</v>
      </c>
      <c r="F23" s="207">
        <v>0</v>
      </c>
      <c r="G23" s="207">
        <v>0</v>
      </c>
    </row>
    <row r="24" spans="3:7" x14ac:dyDescent="0.25">
      <c r="C24" s="210"/>
      <c r="D24" s="206"/>
      <c r="E24" s="218"/>
      <c r="F24" s="218"/>
      <c r="G24" s="218"/>
    </row>
    <row r="25" spans="3:7" ht="31.5" x14ac:dyDescent="0.25">
      <c r="C25" s="211" t="s">
        <v>67</v>
      </c>
      <c r="D25" s="212" t="s">
        <v>68</v>
      </c>
      <c r="E25" s="213">
        <f>SUM(E26:E27)</f>
        <v>0</v>
      </c>
      <c r="F25" s="213">
        <f>SUM(F26:F27)</f>
        <v>0</v>
      </c>
      <c r="G25" s="213">
        <f>SUM(G26:G27)</f>
        <v>0</v>
      </c>
    </row>
    <row r="26" spans="3:7" x14ac:dyDescent="0.25">
      <c r="C26" s="202" t="s">
        <v>17</v>
      </c>
      <c r="D26" s="214"/>
      <c r="E26" s="209"/>
      <c r="F26" s="209"/>
      <c r="G26" s="209"/>
    </row>
    <row r="27" spans="3:7" hidden="1" x14ac:dyDescent="0.25">
      <c r="C27" s="202" t="s">
        <v>17</v>
      </c>
      <c r="D27" s="214" t="s">
        <v>64</v>
      </c>
      <c r="E27" s="182"/>
      <c r="F27" s="182"/>
      <c r="G27" s="182"/>
    </row>
    <row r="28" spans="3:7" x14ac:dyDescent="0.25">
      <c r="C28" s="199" t="s">
        <v>17</v>
      </c>
      <c r="D28" s="201" t="s">
        <v>69</v>
      </c>
      <c r="E28" s="207">
        <f>+E23+E25</f>
        <v>0</v>
      </c>
      <c r="F28" s="207">
        <f>+F23+F25</f>
        <v>0</v>
      </c>
      <c r="G28" s="207">
        <f>+G23+G25</f>
        <v>0</v>
      </c>
    </row>
    <row r="29" spans="3:7" x14ac:dyDescent="0.25">
      <c r="C29" s="202" t="s">
        <v>17</v>
      </c>
      <c r="D29" s="185" t="s">
        <v>17</v>
      </c>
      <c r="E29" s="209"/>
      <c r="F29" s="209"/>
      <c r="G29" s="209"/>
    </row>
    <row r="30" spans="3:7" x14ac:dyDescent="0.25">
      <c r="C30" s="199" t="s">
        <v>17</v>
      </c>
      <c r="D30" s="201" t="s">
        <v>70</v>
      </c>
      <c r="E30" s="207">
        <f>+E11+E23</f>
        <v>460000</v>
      </c>
      <c r="F30" s="207">
        <f>+F11+F23</f>
        <v>460000</v>
      </c>
      <c r="G30" s="207">
        <f>+G11+G23</f>
        <v>223610</v>
      </c>
    </row>
    <row r="31" spans="3:7" x14ac:dyDescent="0.25">
      <c r="C31" s="202" t="s">
        <v>17</v>
      </c>
      <c r="D31" s="185" t="s">
        <v>17</v>
      </c>
      <c r="E31" s="209"/>
      <c r="F31" s="209"/>
      <c r="G31" s="209"/>
    </row>
    <row r="32" spans="3:7" x14ac:dyDescent="0.25">
      <c r="C32" s="199" t="s">
        <v>17</v>
      </c>
      <c r="D32" s="201" t="s">
        <v>71</v>
      </c>
      <c r="E32" s="207">
        <f>E7+E23+E25</f>
        <v>460000</v>
      </c>
      <c r="F32" s="207">
        <f>F7+F23+F25</f>
        <v>460000</v>
      </c>
      <c r="G32" s="207">
        <f>G7+G23+G25</f>
        <v>223610</v>
      </c>
    </row>
    <row r="33" spans="3:7" x14ac:dyDescent="0.25">
      <c r="C33" s="94"/>
      <c r="D33" s="95"/>
      <c r="E33" s="96"/>
      <c r="F33" s="96"/>
      <c r="G33" s="96"/>
    </row>
    <row r="34" spans="3:7" x14ac:dyDescent="0.25">
      <c r="C34" s="89" t="s">
        <v>17</v>
      </c>
      <c r="D34" s="85" t="s">
        <v>72</v>
      </c>
      <c r="E34" s="87"/>
      <c r="F34" s="87"/>
      <c r="G34" s="87"/>
    </row>
    <row r="35" spans="3:7" x14ac:dyDescent="0.25">
      <c r="C35" s="89" t="s">
        <v>17</v>
      </c>
      <c r="D35" s="85" t="s">
        <v>73</v>
      </c>
      <c r="E35" s="87"/>
      <c r="F35" s="87"/>
      <c r="G35" s="87"/>
    </row>
    <row r="37" spans="3:7" ht="39" customHeight="1" x14ac:dyDescent="0.25">
      <c r="C37" s="260" t="s">
        <v>91</v>
      </c>
      <c r="D37" s="260"/>
      <c r="E37" s="260"/>
      <c r="F37" s="260"/>
      <c r="G37" s="260"/>
    </row>
    <row r="38" spans="3:7" ht="33.75" customHeight="1" x14ac:dyDescent="0.25">
      <c r="C38" s="260" t="s">
        <v>92</v>
      </c>
      <c r="D38" s="260"/>
      <c r="E38" s="260"/>
      <c r="F38" s="260"/>
      <c r="G38" s="260"/>
    </row>
    <row r="41" spans="3:7" x14ac:dyDescent="0.25">
      <c r="C41" s="261" t="s">
        <v>74</v>
      </c>
      <c r="D41" s="261"/>
      <c r="E41" s="261"/>
      <c r="F41" s="261"/>
      <c r="G41" s="261"/>
    </row>
    <row r="43" spans="3:7" ht="31.5" x14ac:dyDescent="0.25">
      <c r="C43" s="23" t="s">
        <v>52</v>
      </c>
      <c r="D43" s="22" t="s">
        <v>75</v>
      </c>
      <c r="E43" s="22" t="s">
        <v>1</v>
      </c>
      <c r="F43" s="22" t="s">
        <v>2</v>
      </c>
      <c r="G43" s="22" t="s">
        <v>3</v>
      </c>
    </row>
    <row r="44" spans="3:7" x14ac:dyDescent="0.25">
      <c r="C44" s="23" t="s">
        <v>53</v>
      </c>
      <c r="D44" s="7" t="s">
        <v>76</v>
      </c>
      <c r="E44" s="97"/>
      <c r="F44" s="97"/>
      <c r="G44" s="97"/>
    </row>
    <row r="45" spans="3:7" x14ac:dyDescent="0.25">
      <c r="C45" s="89" t="s">
        <v>17</v>
      </c>
      <c r="D45" s="85" t="s">
        <v>55</v>
      </c>
      <c r="E45" s="87"/>
      <c r="F45" s="87"/>
      <c r="G45" s="87"/>
    </row>
    <row r="46" spans="3:7" x14ac:dyDescent="0.25">
      <c r="C46" s="89" t="s">
        <v>17</v>
      </c>
      <c r="D46" s="85" t="s">
        <v>56</v>
      </c>
      <c r="E46" s="87"/>
      <c r="F46" s="87"/>
      <c r="G46" s="87"/>
    </row>
    <row r="47" spans="3:7" x14ac:dyDescent="0.25">
      <c r="C47" s="89" t="s">
        <v>17</v>
      </c>
      <c r="D47" s="85" t="s">
        <v>57</v>
      </c>
      <c r="E47" s="87"/>
      <c r="F47" s="87"/>
      <c r="G47" s="87"/>
    </row>
    <row r="48" spans="3:7" x14ac:dyDescent="0.25">
      <c r="C48" s="23">
        <v>1</v>
      </c>
      <c r="D48" s="7" t="s">
        <v>58</v>
      </c>
      <c r="E48" s="97"/>
      <c r="F48" s="97"/>
      <c r="G48" s="97"/>
    </row>
    <row r="49" spans="3:7" x14ac:dyDescent="0.25">
      <c r="C49" s="89" t="s">
        <v>17</v>
      </c>
      <c r="D49" s="85" t="s">
        <v>55</v>
      </c>
      <c r="E49" s="87"/>
      <c r="F49" s="87"/>
      <c r="G49" s="87"/>
    </row>
    <row r="50" spans="3:7" x14ac:dyDescent="0.25">
      <c r="C50" s="89" t="s">
        <v>17</v>
      </c>
      <c r="D50" s="85" t="s">
        <v>56</v>
      </c>
      <c r="E50" s="87"/>
      <c r="F50" s="87"/>
      <c r="G50" s="87"/>
    </row>
    <row r="51" spans="3:7" x14ac:dyDescent="0.25">
      <c r="C51" s="89" t="s">
        <v>17</v>
      </c>
      <c r="D51" s="85" t="s">
        <v>57</v>
      </c>
      <c r="E51" s="87"/>
      <c r="F51" s="87"/>
      <c r="G51" s="87"/>
    </row>
    <row r="52" spans="3:7" x14ac:dyDescent="0.25">
      <c r="C52" s="23">
        <v>2</v>
      </c>
      <c r="D52" s="7" t="s">
        <v>59</v>
      </c>
      <c r="E52" s="97"/>
      <c r="F52" s="97"/>
      <c r="G52" s="97"/>
    </row>
    <row r="53" spans="3:7" x14ac:dyDescent="0.25">
      <c r="C53" s="89" t="s">
        <v>17</v>
      </c>
      <c r="D53" s="85" t="s">
        <v>55</v>
      </c>
      <c r="E53" s="87"/>
      <c r="F53" s="87"/>
      <c r="G53" s="87"/>
    </row>
    <row r="54" spans="3:7" x14ac:dyDescent="0.25">
      <c r="C54" s="89" t="s">
        <v>17</v>
      </c>
      <c r="D54" s="85" t="s">
        <v>56</v>
      </c>
      <c r="E54" s="87"/>
      <c r="F54" s="87"/>
      <c r="G54" s="87"/>
    </row>
    <row r="55" spans="3:7" x14ac:dyDescent="0.25">
      <c r="C55" s="89" t="s">
        <v>17</v>
      </c>
      <c r="D55" s="85" t="s">
        <v>57</v>
      </c>
      <c r="E55" s="87"/>
      <c r="F55" s="87"/>
      <c r="G55" s="87"/>
    </row>
    <row r="56" spans="3:7" x14ac:dyDescent="0.25">
      <c r="C56" s="89"/>
      <c r="D56" s="85"/>
      <c r="E56" s="87"/>
      <c r="F56" s="87"/>
      <c r="G56" s="87"/>
    </row>
    <row r="57" spans="3:7" x14ac:dyDescent="0.25">
      <c r="C57" s="23" t="s">
        <v>65</v>
      </c>
      <c r="D57" s="7" t="s">
        <v>66</v>
      </c>
      <c r="E57" s="97"/>
      <c r="F57" s="97"/>
      <c r="G57" s="97"/>
    </row>
    <row r="58" spans="3:7" x14ac:dyDescent="0.25">
      <c r="C58" s="89"/>
      <c r="D58" s="85"/>
      <c r="E58" s="87"/>
      <c r="F58" s="87"/>
      <c r="G58" s="87"/>
    </row>
    <row r="59" spans="3:7" x14ac:dyDescent="0.25">
      <c r="C59" s="23" t="s">
        <v>67</v>
      </c>
      <c r="D59" s="7" t="s">
        <v>68</v>
      </c>
      <c r="E59" s="97"/>
      <c r="F59" s="97"/>
      <c r="G59" s="97"/>
    </row>
    <row r="60" spans="3:7" x14ac:dyDescent="0.25">
      <c r="C60" s="89"/>
      <c r="D60" s="85"/>
      <c r="E60" s="87"/>
      <c r="F60" s="87"/>
      <c r="G60" s="87"/>
    </row>
    <row r="61" spans="3:7" x14ac:dyDescent="0.25">
      <c r="C61" s="23" t="s">
        <v>17</v>
      </c>
      <c r="D61" s="7" t="s">
        <v>69</v>
      </c>
      <c r="E61" s="97"/>
      <c r="F61" s="97"/>
      <c r="G61" s="97"/>
    </row>
    <row r="62" spans="3:7" x14ac:dyDescent="0.25">
      <c r="C62" s="89" t="s">
        <v>17</v>
      </c>
      <c r="D62" s="85" t="s">
        <v>17</v>
      </c>
      <c r="E62" s="87"/>
      <c r="F62" s="87"/>
      <c r="G62" s="87"/>
    </row>
    <row r="63" spans="3:7" x14ac:dyDescent="0.25">
      <c r="C63" s="23" t="s">
        <v>17</v>
      </c>
      <c r="D63" s="7" t="s">
        <v>70</v>
      </c>
      <c r="E63" s="97"/>
      <c r="F63" s="97"/>
      <c r="G63" s="97"/>
    </row>
    <row r="64" spans="3:7" x14ac:dyDescent="0.25">
      <c r="C64" s="89" t="s">
        <v>17</v>
      </c>
      <c r="D64" s="85" t="s">
        <v>17</v>
      </c>
      <c r="E64" s="87"/>
      <c r="F64" s="87"/>
      <c r="G64" s="87"/>
    </row>
    <row r="65" spans="3:7" x14ac:dyDescent="0.25">
      <c r="C65" s="23" t="s">
        <v>17</v>
      </c>
      <c r="D65" s="7" t="s">
        <v>71</v>
      </c>
      <c r="E65" s="97"/>
      <c r="F65" s="97"/>
      <c r="G65" s="97"/>
    </row>
    <row r="66" spans="3:7" x14ac:dyDescent="0.25">
      <c r="C66" s="89" t="s">
        <v>17</v>
      </c>
      <c r="D66" s="85" t="s">
        <v>72</v>
      </c>
      <c r="E66" s="87"/>
      <c r="F66" s="87"/>
      <c r="G66" s="87"/>
    </row>
    <row r="67" spans="3:7" x14ac:dyDescent="0.25">
      <c r="C67" s="89" t="s">
        <v>17</v>
      </c>
      <c r="D67" s="85" t="s">
        <v>73</v>
      </c>
      <c r="E67" s="87"/>
      <c r="F67" s="87"/>
      <c r="G67" s="87"/>
    </row>
    <row r="68" spans="3:7" x14ac:dyDescent="0.25">
      <c r="C68" s="246" t="s">
        <v>77</v>
      </c>
      <c r="D68" s="246"/>
      <c r="E68" s="246"/>
      <c r="F68" s="246"/>
      <c r="G68" s="246"/>
    </row>
  </sheetData>
  <mergeCells count="5">
    <mergeCell ref="C68:G68"/>
    <mergeCell ref="C4:G4"/>
    <mergeCell ref="C38:G38"/>
    <mergeCell ref="C37:G37"/>
    <mergeCell ref="C41:G41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8"/>
  <sheetViews>
    <sheetView topLeftCell="B1" zoomScale="85" zoomScaleNormal="85" workbookViewId="0">
      <selection activeCell="C6" sqref="C6:G35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59" t="s">
        <v>51</v>
      </c>
      <c r="D4" s="259"/>
      <c r="E4" s="259"/>
      <c r="F4" s="259"/>
      <c r="G4" s="259"/>
    </row>
    <row r="6" spans="3:7" ht="47.25" x14ac:dyDescent="0.25">
      <c r="C6" s="199" t="s">
        <v>52</v>
      </c>
      <c r="D6" s="200" t="s">
        <v>192</v>
      </c>
      <c r="E6" s="200" t="s">
        <v>1</v>
      </c>
      <c r="F6" s="200" t="s">
        <v>2</v>
      </c>
      <c r="G6" s="200" t="s">
        <v>3</v>
      </c>
    </row>
    <row r="7" spans="3:7" x14ac:dyDescent="0.25">
      <c r="C7" s="199" t="s">
        <v>53</v>
      </c>
      <c r="D7" s="201" t="s">
        <v>54</v>
      </c>
      <c r="E7" s="207">
        <f>SUM(E8:E10)</f>
        <v>37291700</v>
      </c>
      <c r="F7" s="207">
        <f>SUM(F8:F10)</f>
        <v>37291700</v>
      </c>
      <c r="G7" s="207">
        <f>SUM(G8:G10)</f>
        <v>19112006</v>
      </c>
    </row>
    <row r="8" spans="3:7" x14ac:dyDescent="0.25">
      <c r="C8" s="202" t="s">
        <v>17</v>
      </c>
      <c r="D8" s="185" t="s">
        <v>55</v>
      </c>
      <c r="E8" s="208">
        <f>E12</f>
        <v>24881600</v>
      </c>
      <c r="F8" s="208">
        <f t="shared" ref="E8:G10" si="0">F12</f>
        <v>24881600</v>
      </c>
      <c r="G8" s="208">
        <f t="shared" si="0"/>
        <v>13539479</v>
      </c>
    </row>
    <row r="9" spans="3:7" x14ac:dyDescent="0.25">
      <c r="C9" s="202" t="s">
        <v>17</v>
      </c>
      <c r="D9" s="185" t="s">
        <v>56</v>
      </c>
      <c r="E9" s="208">
        <f t="shared" si="0"/>
        <v>7408100</v>
      </c>
      <c r="F9" s="208">
        <f t="shared" si="0"/>
        <v>7408100</v>
      </c>
      <c r="G9" s="208">
        <f t="shared" si="0"/>
        <v>4388777</v>
      </c>
    </row>
    <row r="10" spans="3:7" x14ac:dyDescent="0.25">
      <c r="C10" s="202" t="s">
        <v>17</v>
      </c>
      <c r="D10" s="185" t="s">
        <v>57</v>
      </c>
      <c r="E10" s="208">
        <f t="shared" si="0"/>
        <v>5002000</v>
      </c>
      <c r="F10" s="208">
        <f t="shared" si="0"/>
        <v>5002000</v>
      </c>
      <c r="G10" s="208">
        <f t="shared" si="0"/>
        <v>1183750</v>
      </c>
    </row>
    <row r="11" spans="3:7" x14ac:dyDescent="0.25">
      <c r="C11" s="199">
        <v>1</v>
      </c>
      <c r="D11" s="203" t="s">
        <v>58</v>
      </c>
      <c r="E11" s="207">
        <f>SUM(E12:E14)</f>
        <v>37291700</v>
      </c>
      <c r="F11" s="207">
        <f>SUM(F12:F14)</f>
        <v>37291700</v>
      </c>
      <c r="G11" s="207">
        <f>SUM(G12:G14)</f>
        <v>19112006</v>
      </c>
    </row>
    <row r="12" spans="3:7" ht="16.5" thickBot="1" x14ac:dyDescent="0.3">
      <c r="C12" s="202" t="s">
        <v>17</v>
      </c>
      <c r="D12" s="204" t="s">
        <v>55</v>
      </c>
      <c r="E12" s="219">
        <v>24881600</v>
      </c>
      <c r="F12" s="219">
        <v>24881600</v>
      </c>
      <c r="G12" s="219">
        <v>13539479</v>
      </c>
    </row>
    <row r="13" spans="3:7" ht="16.5" thickBot="1" x14ac:dyDescent="0.3">
      <c r="C13" s="202" t="s">
        <v>17</v>
      </c>
      <c r="D13" s="204" t="s">
        <v>56</v>
      </c>
      <c r="E13" s="219">
        <v>7408100</v>
      </c>
      <c r="F13" s="219">
        <v>7408100</v>
      </c>
      <c r="G13" s="219">
        <v>4388777</v>
      </c>
    </row>
    <row r="14" spans="3:7" ht="16.5" thickBot="1" x14ac:dyDescent="0.3">
      <c r="C14" s="202" t="s">
        <v>17</v>
      </c>
      <c r="D14" s="204" t="s">
        <v>57</v>
      </c>
      <c r="E14" s="219">
        <v>5002000</v>
      </c>
      <c r="F14" s="219">
        <v>5002000</v>
      </c>
      <c r="G14" s="219">
        <v>1183750</v>
      </c>
    </row>
    <row r="15" spans="3:7" ht="31.5" x14ac:dyDescent="0.25">
      <c r="C15" s="199">
        <v>2</v>
      </c>
      <c r="D15" s="205" t="s">
        <v>59</v>
      </c>
      <c r="E15" s="207">
        <f>SUM(E16:E22)</f>
        <v>0</v>
      </c>
      <c r="F15" s="207">
        <f t="shared" ref="F15:G15" si="1">SUM(F16:F22)</f>
        <v>0</v>
      </c>
      <c r="G15" s="207">
        <f t="shared" si="1"/>
        <v>0</v>
      </c>
    </row>
    <row r="16" spans="3:7" hidden="1" x14ac:dyDescent="0.25">
      <c r="C16" s="202" t="s">
        <v>17</v>
      </c>
      <c r="D16" s="204" t="s">
        <v>55</v>
      </c>
      <c r="E16" s="209"/>
      <c r="F16" s="209"/>
      <c r="G16" s="209"/>
    </row>
    <row r="17" spans="3:7" hidden="1" x14ac:dyDescent="0.25">
      <c r="C17" s="202" t="s">
        <v>17</v>
      </c>
      <c r="D17" s="204" t="s">
        <v>56</v>
      </c>
      <c r="E17" s="182"/>
      <c r="F17" s="182"/>
      <c r="G17" s="182"/>
    </row>
    <row r="18" spans="3:7" hidden="1" x14ac:dyDescent="0.25">
      <c r="C18" s="202" t="s">
        <v>17</v>
      </c>
      <c r="D18" s="204" t="s">
        <v>57</v>
      </c>
      <c r="E18" s="182"/>
      <c r="F18" s="182"/>
      <c r="G18" s="182"/>
    </row>
    <row r="19" spans="3:7" hidden="1" x14ac:dyDescent="0.25">
      <c r="C19" s="202" t="s">
        <v>17</v>
      </c>
      <c r="D19" s="204" t="s">
        <v>60</v>
      </c>
      <c r="E19" s="182"/>
      <c r="F19" s="182"/>
      <c r="G19" s="182"/>
    </row>
    <row r="20" spans="3:7" hidden="1" x14ac:dyDescent="0.25">
      <c r="C20" s="202" t="s">
        <v>61</v>
      </c>
      <c r="D20" s="204" t="s">
        <v>62</v>
      </c>
      <c r="E20" s="182" t="s">
        <v>17</v>
      </c>
      <c r="F20" s="182" t="s">
        <v>17</v>
      </c>
      <c r="G20" s="182"/>
    </row>
    <row r="21" spans="3:7" x14ac:dyDescent="0.25">
      <c r="C21" s="202"/>
      <c r="D21" s="204"/>
      <c r="E21" s="182"/>
      <c r="F21" s="182"/>
      <c r="G21" s="182"/>
    </row>
    <row r="22" spans="3:7" x14ac:dyDescent="0.25">
      <c r="C22" s="202" t="s">
        <v>17</v>
      </c>
      <c r="D22" s="185" t="s">
        <v>90</v>
      </c>
      <c r="E22" s="182"/>
      <c r="F22" s="182"/>
      <c r="G22" s="182"/>
    </row>
    <row r="23" spans="3:7" x14ac:dyDescent="0.25">
      <c r="C23" s="199" t="s">
        <v>65</v>
      </c>
      <c r="D23" s="201" t="s">
        <v>66</v>
      </c>
      <c r="E23" s="207">
        <v>0</v>
      </c>
      <c r="F23" s="207">
        <v>0</v>
      </c>
      <c r="G23" s="207">
        <v>0</v>
      </c>
    </row>
    <row r="24" spans="3:7" x14ac:dyDescent="0.25">
      <c r="C24" s="210"/>
      <c r="D24" s="206"/>
      <c r="E24" s="218"/>
      <c r="F24" s="218"/>
      <c r="G24" s="218"/>
    </row>
    <row r="25" spans="3:7" ht="31.5" x14ac:dyDescent="0.25">
      <c r="C25" s="211" t="s">
        <v>67</v>
      </c>
      <c r="D25" s="212" t="s">
        <v>68</v>
      </c>
      <c r="E25" s="213">
        <f>SUM(E26:E27)</f>
        <v>0</v>
      </c>
      <c r="F25" s="213">
        <f>SUM(F26:F27)</f>
        <v>0</v>
      </c>
      <c r="G25" s="213">
        <f>SUM(G26:G27)</f>
        <v>0</v>
      </c>
    </row>
    <row r="26" spans="3:7" x14ac:dyDescent="0.25">
      <c r="C26" s="202" t="s">
        <v>17</v>
      </c>
      <c r="D26" s="214"/>
      <c r="E26" s="209"/>
      <c r="F26" s="209"/>
      <c r="G26" s="209"/>
    </row>
    <row r="27" spans="3:7" hidden="1" x14ac:dyDescent="0.25">
      <c r="C27" s="202" t="s">
        <v>17</v>
      </c>
      <c r="D27" s="214" t="s">
        <v>64</v>
      </c>
      <c r="E27" s="182"/>
      <c r="F27" s="182"/>
      <c r="G27" s="182"/>
    </row>
    <row r="28" spans="3:7" x14ac:dyDescent="0.25">
      <c r="C28" s="199" t="s">
        <v>17</v>
      </c>
      <c r="D28" s="201" t="s">
        <v>69</v>
      </c>
      <c r="E28" s="207">
        <f>+E23+E25</f>
        <v>0</v>
      </c>
      <c r="F28" s="207">
        <f>+F23+F25</f>
        <v>0</v>
      </c>
      <c r="G28" s="207">
        <f>+G23+G25</f>
        <v>0</v>
      </c>
    </row>
    <row r="29" spans="3:7" x14ac:dyDescent="0.25">
      <c r="C29" s="202" t="s">
        <v>17</v>
      </c>
      <c r="D29" s="185" t="s">
        <v>17</v>
      </c>
      <c r="E29" s="209"/>
      <c r="F29" s="209"/>
      <c r="G29" s="209"/>
    </row>
    <row r="30" spans="3:7" x14ac:dyDescent="0.25">
      <c r="C30" s="199" t="s">
        <v>17</v>
      </c>
      <c r="D30" s="201" t="s">
        <v>70</v>
      </c>
      <c r="E30" s="207">
        <f>+E11+E23</f>
        <v>37291700</v>
      </c>
      <c r="F30" s="207">
        <f>+F11+F23</f>
        <v>37291700</v>
      </c>
      <c r="G30" s="207">
        <f>+G11+G23</f>
        <v>19112006</v>
      </c>
    </row>
    <row r="31" spans="3:7" x14ac:dyDescent="0.25">
      <c r="C31" s="202" t="s">
        <v>17</v>
      </c>
      <c r="D31" s="185" t="s">
        <v>17</v>
      </c>
      <c r="E31" s="209"/>
      <c r="F31" s="209"/>
      <c r="G31" s="209"/>
    </row>
    <row r="32" spans="3:7" x14ac:dyDescent="0.25">
      <c r="C32" s="199" t="s">
        <v>17</v>
      </c>
      <c r="D32" s="201" t="s">
        <v>71</v>
      </c>
      <c r="E32" s="207">
        <f>E7+E23+E25</f>
        <v>37291700</v>
      </c>
      <c r="F32" s="207">
        <f>F7+F23+F25</f>
        <v>37291700</v>
      </c>
      <c r="G32" s="207">
        <f>G7+G23+G25</f>
        <v>19112006</v>
      </c>
    </row>
    <row r="33" spans="3:7" x14ac:dyDescent="0.25">
      <c r="C33" s="215"/>
      <c r="D33" s="216"/>
      <c r="E33" s="217"/>
      <c r="F33" s="217"/>
      <c r="G33" s="217"/>
    </row>
    <row r="34" spans="3:7" x14ac:dyDescent="0.25">
      <c r="C34" s="202" t="s">
        <v>17</v>
      </c>
      <c r="D34" s="185" t="s">
        <v>72</v>
      </c>
      <c r="E34" s="182">
        <v>661</v>
      </c>
      <c r="F34" s="182">
        <v>661</v>
      </c>
      <c r="G34" s="182">
        <v>550</v>
      </c>
    </row>
    <row r="35" spans="3:7" x14ac:dyDescent="0.25">
      <c r="C35" s="202" t="s">
        <v>17</v>
      </c>
      <c r="D35" s="185" t="s">
        <v>73</v>
      </c>
      <c r="E35" s="182"/>
      <c r="F35" s="182"/>
      <c r="G35" s="182"/>
    </row>
    <row r="37" spans="3:7" ht="39" customHeight="1" x14ac:dyDescent="0.25">
      <c r="C37" s="260" t="s">
        <v>91</v>
      </c>
      <c r="D37" s="260"/>
      <c r="E37" s="260"/>
      <c r="F37" s="260"/>
      <c r="G37" s="260"/>
    </row>
    <row r="38" spans="3:7" ht="33.75" customHeight="1" x14ac:dyDescent="0.25">
      <c r="C38" s="260" t="s">
        <v>92</v>
      </c>
      <c r="D38" s="260"/>
      <c r="E38" s="260"/>
      <c r="F38" s="260"/>
      <c r="G38" s="260"/>
    </row>
    <row r="41" spans="3:7" x14ac:dyDescent="0.25">
      <c r="C41" s="261" t="s">
        <v>74</v>
      </c>
      <c r="D41" s="261"/>
      <c r="E41" s="261"/>
      <c r="F41" s="261"/>
      <c r="G41" s="261"/>
    </row>
    <row r="43" spans="3:7" ht="31.5" x14ac:dyDescent="0.25">
      <c r="C43" s="23" t="s">
        <v>52</v>
      </c>
      <c r="D43" s="22" t="s">
        <v>75</v>
      </c>
      <c r="E43" s="22" t="s">
        <v>1</v>
      </c>
      <c r="F43" s="22" t="s">
        <v>2</v>
      </c>
      <c r="G43" s="22" t="s">
        <v>3</v>
      </c>
    </row>
    <row r="44" spans="3:7" x14ac:dyDescent="0.25">
      <c r="C44" s="23" t="s">
        <v>53</v>
      </c>
      <c r="D44" s="7" t="s">
        <v>76</v>
      </c>
      <c r="E44" s="97"/>
      <c r="F44" s="97"/>
      <c r="G44" s="97"/>
    </row>
    <row r="45" spans="3:7" x14ac:dyDescent="0.25">
      <c r="C45" s="89" t="s">
        <v>17</v>
      </c>
      <c r="D45" s="85" t="s">
        <v>55</v>
      </c>
      <c r="E45" s="87"/>
      <c r="F45" s="87"/>
      <c r="G45" s="87"/>
    </row>
    <row r="46" spans="3:7" x14ac:dyDescent="0.25">
      <c r="C46" s="89" t="s">
        <v>17</v>
      </c>
      <c r="D46" s="85" t="s">
        <v>56</v>
      </c>
      <c r="E46" s="87"/>
      <c r="F46" s="87"/>
      <c r="G46" s="87"/>
    </row>
    <row r="47" spans="3:7" x14ac:dyDescent="0.25">
      <c r="C47" s="89" t="s">
        <v>17</v>
      </c>
      <c r="D47" s="85" t="s">
        <v>57</v>
      </c>
      <c r="E47" s="87"/>
      <c r="F47" s="87"/>
      <c r="G47" s="87"/>
    </row>
    <row r="48" spans="3:7" x14ac:dyDescent="0.25">
      <c r="C48" s="23">
        <v>1</v>
      </c>
      <c r="D48" s="7" t="s">
        <v>58</v>
      </c>
      <c r="E48" s="97"/>
      <c r="F48" s="97"/>
      <c r="G48" s="97"/>
    </row>
    <row r="49" spans="3:7" x14ac:dyDescent="0.25">
      <c r="C49" s="89" t="s">
        <v>17</v>
      </c>
      <c r="D49" s="85" t="s">
        <v>55</v>
      </c>
      <c r="E49" s="87"/>
      <c r="F49" s="87"/>
      <c r="G49" s="87"/>
    </row>
    <row r="50" spans="3:7" x14ac:dyDescent="0.25">
      <c r="C50" s="89" t="s">
        <v>17</v>
      </c>
      <c r="D50" s="85" t="s">
        <v>56</v>
      </c>
      <c r="E50" s="87"/>
      <c r="F50" s="87"/>
      <c r="G50" s="87"/>
    </row>
    <row r="51" spans="3:7" x14ac:dyDescent="0.25">
      <c r="C51" s="89" t="s">
        <v>17</v>
      </c>
      <c r="D51" s="85" t="s">
        <v>57</v>
      </c>
      <c r="E51" s="87"/>
      <c r="F51" s="87"/>
      <c r="G51" s="87"/>
    </row>
    <row r="52" spans="3:7" x14ac:dyDescent="0.25">
      <c r="C52" s="23">
        <v>2</v>
      </c>
      <c r="D52" s="7" t="s">
        <v>59</v>
      </c>
      <c r="E52" s="97"/>
      <c r="F52" s="97"/>
      <c r="G52" s="97"/>
    </row>
    <row r="53" spans="3:7" x14ac:dyDescent="0.25">
      <c r="C53" s="89" t="s">
        <v>17</v>
      </c>
      <c r="D53" s="85" t="s">
        <v>55</v>
      </c>
      <c r="E53" s="87"/>
      <c r="F53" s="87"/>
      <c r="G53" s="87"/>
    </row>
    <row r="54" spans="3:7" x14ac:dyDescent="0.25">
      <c r="C54" s="89" t="s">
        <v>17</v>
      </c>
      <c r="D54" s="85" t="s">
        <v>56</v>
      </c>
      <c r="E54" s="87"/>
      <c r="F54" s="87"/>
      <c r="G54" s="87"/>
    </row>
    <row r="55" spans="3:7" x14ac:dyDescent="0.25">
      <c r="C55" s="89" t="s">
        <v>17</v>
      </c>
      <c r="D55" s="85" t="s">
        <v>57</v>
      </c>
      <c r="E55" s="87"/>
      <c r="F55" s="87"/>
      <c r="G55" s="87"/>
    </row>
    <row r="56" spans="3:7" x14ac:dyDescent="0.25">
      <c r="C56" s="89"/>
      <c r="D56" s="85"/>
      <c r="E56" s="87"/>
      <c r="F56" s="87"/>
      <c r="G56" s="87"/>
    </row>
    <row r="57" spans="3:7" x14ac:dyDescent="0.25">
      <c r="C57" s="23" t="s">
        <v>65</v>
      </c>
      <c r="D57" s="7" t="s">
        <v>66</v>
      </c>
      <c r="E57" s="97"/>
      <c r="F57" s="97"/>
      <c r="G57" s="97"/>
    </row>
    <row r="58" spans="3:7" x14ac:dyDescent="0.25">
      <c r="C58" s="89"/>
      <c r="D58" s="85"/>
      <c r="E58" s="87"/>
      <c r="F58" s="87"/>
      <c r="G58" s="87"/>
    </row>
    <row r="59" spans="3:7" x14ac:dyDescent="0.25">
      <c r="C59" s="23" t="s">
        <v>67</v>
      </c>
      <c r="D59" s="7" t="s">
        <v>68</v>
      </c>
      <c r="E59" s="97"/>
      <c r="F59" s="97"/>
      <c r="G59" s="97"/>
    </row>
    <row r="60" spans="3:7" x14ac:dyDescent="0.25">
      <c r="C60" s="89"/>
      <c r="D60" s="85"/>
      <c r="E60" s="87"/>
      <c r="F60" s="87"/>
      <c r="G60" s="87"/>
    </row>
    <row r="61" spans="3:7" x14ac:dyDescent="0.25">
      <c r="C61" s="23" t="s">
        <v>17</v>
      </c>
      <c r="D61" s="7" t="s">
        <v>69</v>
      </c>
      <c r="E61" s="97"/>
      <c r="F61" s="97"/>
      <c r="G61" s="97"/>
    </row>
    <row r="62" spans="3:7" x14ac:dyDescent="0.25">
      <c r="C62" s="89" t="s">
        <v>17</v>
      </c>
      <c r="D62" s="85" t="s">
        <v>17</v>
      </c>
      <c r="E62" s="87"/>
      <c r="F62" s="87"/>
      <c r="G62" s="87"/>
    </row>
    <row r="63" spans="3:7" x14ac:dyDescent="0.25">
      <c r="C63" s="23" t="s">
        <v>17</v>
      </c>
      <c r="D63" s="7" t="s">
        <v>70</v>
      </c>
      <c r="E63" s="97"/>
      <c r="F63" s="97"/>
      <c r="G63" s="97"/>
    </row>
    <row r="64" spans="3:7" x14ac:dyDescent="0.25">
      <c r="C64" s="89" t="s">
        <v>17</v>
      </c>
      <c r="D64" s="85" t="s">
        <v>17</v>
      </c>
      <c r="E64" s="87"/>
      <c r="F64" s="87"/>
      <c r="G64" s="87"/>
    </row>
    <row r="65" spans="3:7" x14ac:dyDescent="0.25">
      <c r="C65" s="23" t="s">
        <v>17</v>
      </c>
      <c r="D65" s="7" t="s">
        <v>71</v>
      </c>
      <c r="E65" s="97"/>
      <c r="F65" s="97"/>
      <c r="G65" s="97"/>
    </row>
    <row r="66" spans="3:7" x14ac:dyDescent="0.25">
      <c r="C66" s="89" t="s">
        <v>17</v>
      </c>
      <c r="D66" s="85" t="s">
        <v>72</v>
      </c>
      <c r="E66" s="87"/>
      <c r="F66" s="87"/>
      <c r="G66" s="87"/>
    </row>
    <row r="67" spans="3:7" x14ac:dyDescent="0.25">
      <c r="C67" s="89" t="s">
        <v>17</v>
      </c>
      <c r="D67" s="85" t="s">
        <v>73</v>
      </c>
      <c r="E67" s="87"/>
      <c r="F67" s="87"/>
      <c r="G67" s="87"/>
    </row>
    <row r="68" spans="3:7" x14ac:dyDescent="0.25">
      <c r="C68" s="246" t="s">
        <v>77</v>
      </c>
      <c r="D68" s="246"/>
      <c r="E68" s="246"/>
      <c r="F68" s="246"/>
      <c r="G68" s="246"/>
    </row>
  </sheetData>
  <mergeCells count="5">
    <mergeCell ref="C68:G68"/>
    <mergeCell ref="C4:G4"/>
    <mergeCell ref="C37:G37"/>
    <mergeCell ref="C38:G38"/>
    <mergeCell ref="C41:G41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26"/>
  <sheetViews>
    <sheetView tabSelected="1" topLeftCell="C1" zoomScaleNormal="100" workbookViewId="0">
      <selection activeCell="I12" sqref="I12"/>
    </sheetView>
  </sheetViews>
  <sheetFormatPr defaultColWidth="11.5703125" defaultRowHeight="12.75" x14ac:dyDescent="0.2"/>
  <cols>
    <col min="3" max="3" width="23.85546875" customWidth="1"/>
    <col min="4" max="4" width="64.5703125" customWidth="1"/>
    <col min="5" max="5" width="14" customWidth="1"/>
    <col min="6" max="6" width="13.140625" customWidth="1"/>
    <col min="7" max="7" width="16.140625" customWidth="1"/>
    <col min="9" max="9" width="17.28515625" customWidth="1"/>
  </cols>
  <sheetData>
    <row r="4" spans="3:9" ht="15.75" x14ac:dyDescent="0.2">
      <c r="C4" s="248" t="s">
        <v>275</v>
      </c>
      <c r="D4" s="248"/>
      <c r="E4" s="248"/>
      <c r="F4" s="248"/>
      <c r="G4" s="248"/>
    </row>
    <row r="5" spans="3:9" ht="50.85" customHeight="1" x14ac:dyDescent="0.2">
      <c r="C5" s="22" t="s">
        <v>8</v>
      </c>
      <c r="D5" s="22" t="s">
        <v>9</v>
      </c>
      <c r="E5" s="23" t="s">
        <v>1</v>
      </c>
      <c r="F5" s="22" t="s">
        <v>2</v>
      </c>
      <c r="G5" s="23" t="s">
        <v>3</v>
      </c>
    </row>
    <row r="6" spans="3:9" ht="15.75" x14ac:dyDescent="0.25">
      <c r="C6" s="3"/>
      <c r="D6" s="5" t="s">
        <v>10</v>
      </c>
      <c r="E6" s="44">
        <f>+E7+E20+E23</f>
        <v>173237800</v>
      </c>
      <c r="F6" s="44">
        <f t="shared" ref="F6:G6" si="0">+F7+F20+F23</f>
        <v>164314300</v>
      </c>
      <c r="G6" s="44">
        <f t="shared" si="0"/>
        <v>87600377</v>
      </c>
    </row>
    <row r="7" spans="3:9" ht="15.75" x14ac:dyDescent="0.2">
      <c r="C7" s="36" t="s">
        <v>101</v>
      </c>
      <c r="D7" s="37" t="s">
        <v>138</v>
      </c>
      <c r="E7" s="41">
        <f>SUM(E8:E19)</f>
        <v>170396300</v>
      </c>
      <c r="F7" s="41">
        <f t="shared" ref="F7:G7" si="1">SUM(F8:F19)</f>
        <v>161472800</v>
      </c>
      <c r="G7" s="41">
        <f t="shared" si="1"/>
        <v>86372103</v>
      </c>
    </row>
    <row r="8" spans="3:9" ht="47.25" x14ac:dyDescent="0.2">
      <c r="C8" s="38" t="s">
        <v>103</v>
      </c>
      <c r="D8" s="39" t="s">
        <v>139</v>
      </c>
      <c r="E8" s="40">
        <f>+Прил.7_Pr1!E37</f>
        <v>6924300</v>
      </c>
      <c r="F8" s="40">
        <f>+Прил.7_Pr1!F37</f>
        <v>6924300</v>
      </c>
      <c r="G8" s="40">
        <f>+Прил.7_Pr1!G37</f>
        <v>6157436</v>
      </c>
    </row>
    <row r="9" spans="3:9" ht="63" x14ac:dyDescent="0.2">
      <c r="C9" s="38" t="s">
        <v>105</v>
      </c>
      <c r="D9" s="39" t="s">
        <v>140</v>
      </c>
      <c r="E9" s="40">
        <f>+Прил.7_Pr2!E34</f>
        <v>481800</v>
      </c>
      <c r="F9" s="40">
        <f>+Прил.7_Pr2!F34</f>
        <v>481800</v>
      </c>
      <c r="G9" s="40">
        <f>+Прил.7_Pr2!G34</f>
        <v>633233</v>
      </c>
    </row>
    <row r="10" spans="3:9" ht="31.5" x14ac:dyDescent="0.2">
      <c r="C10" s="38" t="s">
        <v>141</v>
      </c>
      <c r="D10" s="39" t="s">
        <v>142</v>
      </c>
      <c r="E10" s="40">
        <f>+Прил.7_Pr3!E36</f>
        <v>18065900</v>
      </c>
      <c r="F10" s="40">
        <f>+Прил.7_Pr3!F36</f>
        <v>9142400</v>
      </c>
      <c r="G10" s="40">
        <f>+Прил.7_Pr3!G36</f>
        <v>6750757</v>
      </c>
      <c r="I10" s="315"/>
    </row>
    <row r="11" spans="3:9" ht="31.5" x14ac:dyDescent="0.2">
      <c r="C11" s="38" t="s">
        <v>143</v>
      </c>
      <c r="D11" s="39" t="s">
        <v>144</v>
      </c>
      <c r="E11" s="40">
        <f>+Прил.7_Pr4!E32</f>
        <v>252800</v>
      </c>
      <c r="F11" s="40">
        <f>+Прил.7_Pr4!F32</f>
        <v>252800</v>
      </c>
      <c r="G11" s="40">
        <f>+Прил.7_Pr4!G32</f>
        <v>45656</v>
      </c>
    </row>
    <row r="12" spans="3:9" ht="31.5" x14ac:dyDescent="0.2">
      <c r="C12" s="38" t="s">
        <v>145</v>
      </c>
      <c r="D12" s="39" t="s">
        <v>146</v>
      </c>
      <c r="E12" s="40">
        <f>+Прил.7_Pr5!E32</f>
        <v>385000</v>
      </c>
      <c r="F12" s="40">
        <f>+Прил.7_Pr5!F32</f>
        <v>385000</v>
      </c>
      <c r="G12" s="40">
        <f>+Прил.7_Pr5!G32</f>
        <v>220740</v>
      </c>
    </row>
    <row r="13" spans="3:9" ht="31.5" x14ac:dyDescent="0.2">
      <c r="C13" s="38" t="s">
        <v>147</v>
      </c>
      <c r="D13" s="39" t="s">
        <v>127</v>
      </c>
      <c r="E13" s="40">
        <f>+Прил.7_Pr6!E41</f>
        <v>6844500</v>
      </c>
      <c r="F13" s="40">
        <f>+Прил.7_Pr6!F41</f>
        <v>6844500</v>
      </c>
      <c r="G13" s="40">
        <f>+Прил.7_Pr6!G41</f>
        <v>1128280</v>
      </c>
    </row>
    <row r="14" spans="3:9" ht="47.25" x14ac:dyDescent="0.2">
      <c r="C14" s="38" t="s">
        <v>148</v>
      </c>
      <c r="D14" s="39" t="s">
        <v>149</v>
      </c>
      <c r="E14" s="40">
        <f>+Прил.7_Pr7!E35</f>
        <v>147300</v>
      </c>
      <c r="F14" s="40">
        <f>+Прил.7_Pr7!F35</f>
        <v>147300</v>
      </c>
      <c r="G14" s="40">
        <f>+Прил.7_Pr7!G35</f>
        <v>200902</v>
      </c>
    </row>
    <row r="15" spans="3:9" ht="31.5" x14ac:dyDescent="0.2">
      <c r="C15" s="38" t="s">
        <v>150</v>
      </c>
      <c r="D15" s="39" t="s">
        <v>151</v>
      </c>
      <c r="E15" s="40">
        <f>+Прил.7_Pr8!E32</f>
        <v>50000</v>
      </c>
      <c r="F15" s="40">
        <f>+Прил.7_Pr8!F32</f>
        <v>50000</v>
      </c>
      <c r="G15" s="40">
        <f>+Прил.7_Pr8!G32</f>
        <v>3409</v>
      </c>
    </row>
    <row r="16" spans="3:9" ht="31.5" x14ac:dyDescent="0.2">
      <c r="C16" s="38" t="s">
        <v>152</v>
      </c>
      <c r="D16" s="39" t="s">
        <v>153</v>
      </c>
      <c r="E16" s="40">
        <f>+Прил.7_Pr9!E32</f>
        <v>0</v>
      </c>
      <c r="F16" s="40">
        <f>+Прил.7_Pr9!F32</f>
        <v>0</v>
      </c>
      <c r="G16" s="40">
        <f>+Прил.7_Pr9!G32</f>
        <v>15748</v>
      </c>
    </row>
    <row r="17" spans="3:7" ht="31.5" x14ac:dyDescent="0.2">
      <c r="C17" s="38" t="s">
        <v>154</v>
      </c>
      <c r="D17" s="39" t="s">
        <v>155</v>
      </c>
      <c r="E17" s="40">
        <f>+Прил.7_Pr10!E32</f>
        <v>460000</v>
      </c>
      <c r="F17" s="40">
        <f>+Прил.7_Pr10!F32</f>
        <v>460000</v>
      </c>
      <c r="G17" s="40">
        <f>+Прил.7_Pr10!G32</f>
        <v>223610</v>
      </c>
    </row>
    <row r="18" spans="3:7" ht="31.5" x14ac:dyDescent="0.2">
      <c r="C18" s="38" t="s">
        <v>156</v>
      </c>
      <c r="D18" s="39" t="s">
        <v>158</v>
      </c>
      <c r="E18" s="40">
        <f>+Прил.7_Pr11!E32</f>
        <v>37291700</v>
      </c>
      <c r="F18" s="40">
        <f>+Прил.7_Pr11!F32</f>
        <v>37291700</v>
      </c>
      <c r="G18" s="40">
        <f>+Прил.7_Pr11!G32</f>
        <v>19112006</v>
      </c>
    </row>
    <row r="19" spans="3:7" ht="31.5" x14ac:dyDescent="0.2">
      <c r="C19" s="38" t="s">
        <v>157</v>
      </c>
      <c r="D19" s="39" t="s">
        <v>159</v>
      </c>
      <c r="E19" s="40">
        <f>+Прил.7_Pr12!E34</f>
        <v>99493000</v>
      </c>
      <c r="F19" s="40">
        <f>+Прил.7_Pr12!F34</f>
        <v>99493000</v>
      </c>
      <c r="G19" s="40">
        <f>+Прил.7_Pr12!G34</f>
        <v>51880326</v>
      </c>
    </row>
    <row r="20" spans="3:7" ht="15.75" x14ac:dyDescent="0.2">
      <c r="C20" s="36" t="s">
        <v>107</v>
      </c>
      <c r="D20" s="37" t="s">
        <v>108</v>
      </c>
      <c r="E20" s="41">
        <f>SUM(E21:E22)</f>
        <v>1619500</v>
      </c>
      <c r="F20" s="41">
        <f t="shared" ref="F20:G20" si="2">SUM(F21:F22)</f>
        <v>1619500</v>
      </c>
      <c r="G20" s="41">
        <f t="shared" si="2"/>
        <v>674751</v>
      </c>
    </row>
    <row r="21" spans="3:7" ht="15.75" x14ac:dyDescent="0.2">
      <c r="C21" s="38" t="s">
        <v>109</v>
      </c>
      <c r="D21" s="39" t="s">
        <v>110</v>
      </c>
      <c r="E21" s="40">
        <f>+Прил.7_Pr13!E35</f>
        <v>1112200</v>
      </c>
      <c r="F21" s="40">
        <f>+Прил.7_Pr13!F35</f>
        <v>1112200</v>
      </c>
      <c r="G21" s="40">
        <f>+Прил.7_Pr13!G35</f>
        <v>461806</v>
      </c>
    </row>
    <row r="22" spans="3:7" ht="15.75" x14ac:dyDescent="0.2">
      <c r="C22" s="38" t="s">
        <v>111</v>
      </c>
      <c r="D22" s="39" t="s">
        <v>112</v>
      </c>
      <c r="E22" s="40">
        <f>+Прил.7_Pr14!E33</f>
        <v>507300</v>
      </c>
      <c r="F22" s="40">
        <f>+Прил.7_Pr14!F33</f>
        <v>507300</v>
      </c>
      <c r="G22" s="40">
        <f>+Прил.7_Pr14!G33</f>
        <v>212945</v>
      </c>
    </row>
    <row r="23" spans="3:7" ht="31.5" x14ac:dyDescent="0.2">
      <c r="C23" s="36" t="s">
        <v>113</v>
      </c>
      <c r="D23" s="37" t="s">
        <v>160</v>
      </c>
      <c r="E23" s="41">
        <f>+E24</f>
        <v>1222000</v>
      </c>
      <c r="F23" s="41">
        <f t="shared" ref="F23:G23" si="3">+F24</f>
        <v>1222000</v>
      </c>
      <c r="G23" s="41">
        <f t="shared" si="3"/>
        <v>553523</v>
      </c>
    </row>
    <row r="24" spans="3:7" ht="47.25" x14ac:dyDescent="0.2">
      <c r="C24" s="83" t="s">
        <v>115</v>
      </c>
      <c r="D24" s="39" t="s">
        <v>161</v>
      </c>
      <c r="E24" s="40">
        <f>+Прил.7_Pr15!E32</f>
        <v>1222000</v>
      </c>
      <c r="F24" s="40">
        <f>+Прил.7_Pr15!F32</f>
        <v>1222000</v>
      </c>
      <c r="G24" s="40">
        <f>+Прил.7_Pr15!G32</f>
        <v>553523</v>
      </c>
    </row>
    <row r="25" spans="3:7" ht="15.75" x14ac:dyDescent="0.25">
      <c r="C25" s="6"/>
      <c r="D25" s="7"/>
      <c r="E25" s="42"/>
      <c r="F25" s="43"/>
      <c r="G25" s="43"/>
    </row>
    <row r="26" spans="3:7" x14ac:dyDescent="0.2">
      <c r="C26" s="249" t="s">
        <v>173</v>
      </c>
      <c r="D26" s="249"/>
      <c r="E26" s="249"/>
      <c r="F26" s="249"/>
      <c r="G26" s="249"/>
    </row>
  </sheetData>
  <mergeCells count="2">
    <mergeCell ref="C4:G4"/>
    <mergeCell ref="C26:G2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70"/>
  <sheetViews>
    <sheetView topLeftCell="B1" workbookViewId="0">
      <selection activeCell="C6" sqref="C6:G37"/>
    </sheetView>
  </sheetViews>
  <sheetFormatPr defaultColWidth="11.5703125" defaultRowHeight="12.75" x14ac:dyDescent="0.2"/>
  <cols>
    <col min="1" max="2" width="11.5703125" style="230"/>
    <col min="3" max="3" width="4.42578125" style="243" customWidth="1"/>
    <col min="4" max="4" width="54.28515625" style="230" customWidth="1"/>
    <col min="5" max="5" width="12.85546875" style="230" customWidth="1"/>
    <col min="6" max="6" width="13.42578125" style="230" customWidth="1"/>
    <col min="7" max="7" width="15.5703125" style="230" customWidth="1"/>
    <col min="8" max="16384" width="11.5703125" style="230"/>
  </cols>
  <sheetData>
    <row r="4" spans="3:7" x14ac:dyDescent="0.2">
      <c r="C4" s="259" t="s">
        <v>51</v>
      </c>
      <c r="D4" s="259"/>
      <c r="E4" s="259"/>
      <c r="F4" s="259"/>
      <c r="G4" s="259"/>
    </row>
    <row r="6" spans="3:7" ht="38.25" x14ac:dyDescent="0.2">
      <c r="C6" s="125" t="s">
        <v>52</v>
      </c>
      <c r="D6" s="126" t="s">
        <v>193</v>
      </c>
      <c r="E6" s="126" t="s">
        <v>1</v>
      </c>
      <c r="F6" s="126" t="s">
        <v>2</v>
      </c>
      <c r="G6" s="126" t="s">
        <v>3</v>
      </c>
    </row>
    <row r="7" spans="3:7" x14ac:dyDescent="0.2">
      <c r="C7" s="125" t="s">
        <v>53</v>
      </c>
      <c r="D7" s="128" t="s">
        <v>54</v>
      </c>
      <c r="E7" s="129">
        <f>SUM(E8:E10)</f>
        <v>98993000</v>
      </c>
      <c r="F7" s="129">
        <f>SUM(F8:F10)</f>
        <v>98993000</v>
      </c>
      <c r="G7" s="129">
        <f>SUM(G8:G10)</f>
        <v>51880326</v>
      </c>
    </row>
    <row r="8" spans="3:7" x14ac:dyDescent="0.2">
      <c r="C8" s="231" t="s">
        <v>17</v>
      </c>
      <c r="D8" s="131" t="s">
        <v>55</v>
      </c>
      <c r="E8" s="132">
        <f>E12</f>
        <v>18811100</v>
      </c>
      <c r="F8" s="132">
        <f t="shared" ref="E8:G10" si="0">F12</f>
        <v>18811100</v>
      </c>
      <c r="G8" s="132">
        <f t="shared" si="0"/>
        <v>9283104</v>
      </c>
    </row>
    <row r="9" spans="3:7" x14ac:dyDescent="0.2">
      <c r="C9" s="231" t="s">
        <v>17</v>
      </c>
      <c r="D9" s="131" t="s">
        <v>56</v>
      </c>
      <c r="E9" s="132">
        <f t="shared" si="0"/>
        <v>77874600</v>
      </c>
      <c r="F9" s="132">
        <f t="shared" si="0"/>
        <v>77874600</v>
      </c>
      <c r="G9" s="132">
        <f t="shared" si="0"/>
        <v>42168504</v>
      </c>
    </row>
    <row r="10" spans="3:7" x14ac:dyDescent="0.2">
      <c r="C10" s="231" t="s">
        <v>17</v>
      </c>
      <c r="D10" s="131" t="s">
        <v>57</v>
      </c>
      <c r="E10" s="132">
        <f t="shared" si="0"/>
        <v>2307300</v>
      </c>
      <c r="F10" s="132">
        <f t="shared" si="0"/>
        <v>2307300</v>
      </c>
      <c r="G10" s="132">
        <f t="shared" si="0"/>
        <v>428718</v>
      </c>
    </row>
    <row r="11" spans="3:7" x14ac:dyDescent="0.2">
      <c r="C11" s="125">
        <v>1</v>
      </c>
      <c r="D11" s="133" t="s">
        <v>58</v>
      </c>
      <c r="E11" s="129">
        <f>SUM(E12:E14)</f>
        <v>98993000</v>
      </c>
      <c r="F11" s="129">
        <f>SUM(F12:F14)</f>
        <v>98993000</v>
      </c>
      <c r="G11" s="129">
        <f>SUM(G12:G14)</f>
        <v>51880326</v>
      </c>
    </row>
    <row r="12" spans="3:7" ht="13.5" thickBot="1" x14ac:dyDescent="0.25">
      <c r="C12" s="231" t="s">
        <v>17</v>
      </c>
      <c r="D12" s="134" t="s">
        <v>55</v>
      </c>
      <c r="E12" s="232">
        <v>18811100</v>
      </c>
      <c r="F12" s="232">
        <v>18811100</v>
      </c>
      <c r="G12" s="232">
        <v>9283104</v>
      </c>
    </row>
    <row r="13" spans="3:7" ht="13.5" thickBot="1" x14ac:dyDescent="0.25">
      <c r="C13" s="231" t="s">
        <v>17</v>
      </c>
      <c r="D13" s="134" t="s">
        <v>56</v>
      </c>
      <c r="E13" s="232">
        <v>77874600</v>
      </c>
      <c r="F13" s="232">
        <v>77874600</v>
      </c>
      <c r="G13" s="232">
        <v>42168504</v>
      </c>
    </row>
    <row r="14" spans="3:7" ht="13.5" thickBot="1" x14ac:dyDescent="0.25">
      <c r="C14" s="231" t="s">
        <v>17</v>
      </c>
      <c r="D14" s="134" t="s">
        <v>57</v>
      </c>
      <c r="E14" s="232">
        <v>2307300</v>
      </c>
      <c r="F14" s="232">
        <v>2307300</v>
      </c>
      <c r="G14" s="232">
        <v>428718</v>
      </c>
    </row>
    <row r="15" spans="3:7" ht="25.5" x14ac:dyDescent="0.2">
      <c r="C15" s="125">
        <v>2</v>
      </c>
      <c r="D15" s="136" t="s">
        <v>59</v>
      </c>
      <c r="E15" s="129">
        <f>SUM(E16:E22)</f>
        <v>0</v>
      </c>
      <c r="F15" s="129">
        <f t="shared" ref="F15:G15" si="1">SUM(F16:F22)</f>
        <v>0</v>
      </c>
      <c r="G15" s="129">
        <f t="shared" si="1"/>
        <v>0</v>
      </c>
    </row>
    <row r="16" spans="3:7" hidden="1" x14ac:dyDescent="0.2">
      <c r="C16" s="231" t="s">
        <v>17</v>
      </c>
      <c r="D16" s="134" t="s">
        <v>55</v>
      </c>
      <c r="E16" s="145"/>
      <c r="F16" s="145"/>
      <c r="G16" s="145"/>
    </row>
    <row r="17" spans="3:7" hidden="1" x14ac:dyDescent="0.2">
      <c r="C17" s="231" t="s">
        <v>17</v>
      </c>
      <c r="D17" s="134" t="s">
        <v>56</v>
      </c>
      <c r="E17" s="135"/>
      <c r="F17" s="135"/>
      <c r="G17" s="135"/>
    </row>
    <row r="18" spans="3:7" hidden="1" x14ac:dyDescent="0.2">
      <c r="C18" s="231" t="s">
        <v>17</v>
      </c>
      <c r="D18" s="134" t="s">
        <v>57</v>
      </c>
      <c r="E18" s="135"/>
      <c r="F18" s="135"/>
      <c r="G18" s="135"/>
    </row>
    <row r="19" spans="3:7" hidden="1" x14ac:dyDescent="0.2">
      <c r="C19" s="231" t="s">
        <v>17</v>
      </c>
      <c r="D19" s="134" t="s">
        <v>60</v>
      </c>
      <c r="E19" s="135"/>
      <c r="F19" s="135"/>
      <c r="G19" s="135"/>
    </row>
    <row r="20" spans="3:7" hidden="1" x14ac:dyDescent="0.2">
      <c r="C20" s="231" t="s">
        <v>61</v>
      </c>
      <c r="D20" s="134" t="s">
        <v>62</v>
      </c>
      <c r="E20" s="135" t="s">
        <v>17</v>
      </c>
      <c r="F20" s="135" t="s">
        <v>17</v>
      </c>
      <c r="G20" s="135"/>
    </row>
    <row r="21" spans="3:7" x14ac:dyDescent="0.2">
      <c r="C21" s="231"/>
      <c r="D21" s="134"/>
      <c r="E21" s="135"/>
      <c r="F21" s="135"/>
      <c r="G21" s="135"/>
    </row>
    <row r="22" spans="3:7" x14ac:dyDescent="0.2">
      <c r="C22" s="231" t="s">
        <v>17</v>
      </c>
      <c r="D22" s="131" t="s">
        <v>90</v>
      </c>
      <c r="E22" s="135"/>
      <c r="F22" s="135"/>
      <c r="G22" s="135"/>
    </row>
    <row r="23" spans="3:7" x14ac:dyDescent="0.2">
      <c r="C23" s="125" t="s">
        <v>65</v>
      </c>
      <c r="D23" s="128" t="s">
        <v>66</v>
      </c>
      <c r="E23" s="129">
        <f>SUM(E25:E25)</f>
        <v>500000</v>
      </c>
      <c r="F23" s="129">
        <f>SUM(F25:F25)</f>
        <v>500000</v>
      </c>
      <c r="G23" s="129">
        <f>SUM(G25:G25)</f>
        <v>0</v>
      </c>
    </row>
    <row r="24" spans="3:7" x14ac:dyDescent="0.2">
      <c r="C24" s="233"/>
      <c r="D24" s="138" t="s">
        <v>169</v>
      </c>
      <c r="E24" s="139"/>
      <c r="F24" s="139"/>
      <c r="G24" s="139"/>
    </row>
    <row r="25" spans="3:7" ht="25.5" x14ac:dyDescent="0.2">
      <c r="C25" s="233"/>
      <c r="D25" s="142" t="s">
        <v>194</v>
      </c>
      <c r="E25" s="234">
        <v>500000</v>
      </c>
      <c r="F25" s="234">
        <v>500000</v>
      </c>
      <c r="G25" s="234">
        <v>0</v>
      </c>
    </row>
    <row r="26" spans="3:7" x14ac:dyDescent="0.2">
      <c r="C26" s="235"/>
      <c r="D26" s="236"/>
      <c r="E26" s="237"/>
      <c r="F26" s="237"/>
      <c r="G26" s="237"/>
    </row>
    <row r="27" spans="3:7" ht="25.5" x14ac:dyDescent="0.2">
      <c r="C27" s="238" t="s">
        <v>67</v>
      </c>
      <c r="D27" s="239" t="s">
        <v>68</v>
      </c>
      <c r="E27" s="240">
        <f>SUM(E28:E29)</f>
        <v>0</v>
      </c>
      <c r="F27" s="240">
        <f>SUM(F28:F29)</f>
        <v>0</v>
      </c>
      <c r="G27" s="240">
        <f>SUM(G28:G29)</f>
        <v>0</v>
      </c>
    </row>
    <row r="28" spans="3:7" x14ac:dyDescent="0.2">
      <c r="C28" s="231" t="s">
        <v>17</v>
      </c>
      <c r="D28" s="148"/>
      <c r="E28" s="145"/>
      <c r="F28" s="145"/>
      <c r="G28" s="145"/>
    </row>
    <row r="29" spans="3:7" hidden="1" x14ac:dyDescent="0.2">
      <c r="C29" s="231" t="s">
        <v>17</v>
      </c>
      <c r="D29" s="148" t="s">
        <v>64</v>
      </c>
      <c r="E29" s="135"/>
      <c r="F29" s="135"/>
      <c r="G29" s="135"/>
    </row>
    <row r="30" spans="3:7" x14ac:dyDescent="0.2">
      <c r="C30" s="125" t="s">
        <v>17</v>
      </c>
      <c r="D30" s="128" t="s">
        <v>69</v>
      </c>
      <c r="E30" s="129">
        <f>+E23+E27</f>
        <v>500000</v>
      </c>
      <c r="F30" s="129">
        <f>+F23+F27</f>
        <v>500000</v>
      </c>
      <c r="G30" s="129">
        <f>+G23+G27</f>
        <v>0</v>
      </c>
    </row>
    <row r="31" spans="3:7" x14ac:dyDescent="0.2">
      <c r="C31" s="231" t="s">
        <v>17</v>
      </c>
      <c r="D31" s="131" t="s">
        <v>17</v>
      </c>
      <c r="E31" s="145"/>
      <c r="F31" s="145"/>
      <c r="G31" s="145"/>
    </row>
    <row r="32" spans="3:7" x14ac:dyDescent="0.2">
      <c r="C32" s="125" t="s">
        <v>17</v>
      </c>
      <c r="D32" s="128" t="s">
        <v>70</v>
      </c>
      <c r="E32" s="129">
        <f>+E11+E23</f>
        <v>99493000</v>
      </c>
      <c r="F32" s="129">
        <f>+F11+F23</f>
        <v>99493000</v>
      </c>
      <c r="G32" s="129">
        <f>+G11+G23</f>
        <v>51880326</v>
      </c>
    </row>
    <row r="33" spans="3:7" x14ac:dyDescent="0.2">
      <c r="C33" s="231" t="s">
        <v>17</v>
      </c>
      <c r="D33" s="131" t="s">
        <v>17</v>
      </c>
      <c r="E33" s="145"/>
      <c r="F33" s="145"/>
      <c r="G33" s="145"/>
    </row>
    <row r="34" spans="3:7" x14ac:dyDescent="0.2">
      <c r="C34" s="125" t="s">
        <v>17</v>
      </c>
      <c r="D34" s="128" t="s">
        <v>71</v>
      </c>
      <c r="E34" s="129">
        <f>E7+E23+E27</f>
        <v>99493000</v>
      </c>
      <c r="F34" s="129">
        <f>F7+F23+F27</f>
        <v>99493000</v>
      </c>
      <c r="G34" s="129">
        <f>G7+G23+G27</f>
        <v>51880326</v>
      </c>
    </row>
    <row r="35" spans="3:7" x14ac:dyDescent="0.2">
      <c r="C35" s="241"/>
      <c r="D35" s="151"/>
      <c r="E35" s="242"/>
      <c r="F35" s="242"/>
      <c r="G35" s="242"/>
    </row>
    <row r="36" spans="3:7" x14ac:dyDescent="0.2">
      <c r="C36" s="231" t="s">
        <v>17</v>
      </c>
      <c r="D36" s="131" t="s">
        <v>72</v>
      </c>
      <c r="E36" s="135">
        <v>707</v>
      </c>
      <c r="F36" s="135">
        <v>707</v>
      </c>
      <c r="G36" s="135">
        <v>621</v>
      </c>
    </row>
    <row r="37" spans="3:7" x14ac:dyDescent="0.2">
      <c r="C37" s="231" t="s">
        <v>17</v>
      </c>
      <c r="D37" s="131" t="s">
        <v>73</v>
      </c>
      <c r="E37" s="135"/>
      <c r="F37" s="135"/>
      <c r="G37" s="135"/>
    </row>
    <row r="39" spans="3:7" ht="39" customHeight="1" x14ac:dyDescent="0.2">
      <c r="C39" s="259" t="s">
        <v>91</v>
      </c>
      <c r="D39" s="259"/>
      <c r="E39" s="259"/>
      <c r="F39" s="259"/>
      <c r="G39" s="259"/>
    </row>
    <row r="40" spans="3:7" ht="33.75" customHeight="1" x14ac:dyDescent="0.2">
      <c r="C40" s="259" t="s">
        <v>92</v>
      </c>
      <c r="D40" s="259"/>
      <c r="E40" s="259"/>
      <c r="F40" s="259"/>
      <c r="G40" s="259"/>
    </row>
    <row r="43" spans="3:7" ht="13.5" x14ac:dyDescent="0.2">
      <c r="C43" s="263" t="s">
        <v>74</v>
      </c>
      <c r="D43" s="263"/>
      <c r="E43" s="263"/>
      <c r="F43" s="263"/>
      <c r="G43" s="263"/>
    </row>
    <row r="45" spans="3:7" ht="25.5" x14ac:dyDescent="0.2">
      <c r="C45" s="125" t="s">
        <v>52</v>
      </c>
      <c r="D45" s="126" t="s">
        <v>75</v>
      </c>
      <c r="E45" s="126" t="s">
        <v>1</v>
      </c>
      <c r="F45" s="126" t="s">
        <v>2</v>
      </c>
      <c r="G45" s="126" t="s">
        <v>3</v>
      </c>
    </row>
    <row r="46" spans="3:7" x14ac:dyDescent="0.2">
      <c r="C46" s="125" t="s">
        <v>53</v>
      </c>
      <c r="D46" s="128" t="s">
        <v>76</v>
      </c>
      <c r="E46" s="149"/>
      <c r="F46" s="149"/>
      <c r="G46" s="149"/>
    </row>
    <row r="47" spans="3:7" x14ac:dyDescent="0.2">
      <c r="C47" s="231" t="s">
        <v>17</v>
      </c>
      <c r="D47" s="131" t="s">
        <v>55</v>
      </c>
      <c r="E47" s="135"/>
      <c r="F47" s="135"/>
      <c r="G47" s="135"/>
    </row>
    <row r="48" spans="3:7" x14ac:dyDescent="0.2">
      <c r="C48" s="231" t="s">
        <v>17</v>
      </c>
      <c r="D48" s="131" t="s">
        <v>56</v>
      </c>
      <c r="E48" s="135"/>
      <c r="F48" s="135"/>
      <c r="G48" s="135"/>
    </row>
    <row r="49" spans="3:7" x14ac:dyDescent="0.2">
      <c r="C49" s="231" t="s">
        <v>17</v>
      </c>
      <c r="D49" s="131" t="s">
        <v>57</v>
      </c>
      <c r="E49" s="135"/>
      <c r="F49" s="135"/>
      <c r="G49" s="135"/>
    </row>
    <row r="50" spans="3:7" x14ac:dyDescent="0.2">
      <c r="C50" s="125">
        <v>1</v>
      </c>
      <c r="D50" s="128" t="s">
        <v>58</v>
      </c>
      <c r="E50" s="149"/>
      <c r="F50" s="149"/>
      <c r="G50" s="149"/>
    </row>
    <row r="51" spans="3:7" x14ac:dyDescent="0.2">
      <c r="C51" s="231" t="s">
        <v>17</v>
      </c>
      <c r="D51" s="131" t="s">
        <v>55</v>
      </c>
      <c r="E51" s="135"/>
      <c r="F51" s="135"/>
      <c r="G51" s="135"/>
    </row>
    <row r="52" spans="3:7" x14ac:dyDescent="0.2">
      <c r="C52" s="231" t="s">
        <v>17</v>
      </c>
      <c r="D52" s="131" t="s">
        <v>56</v>
      </c>
      <c r="E52" s="135"/>
      <c r="F52" s="135"/>
      <c r="G52" s="135"/>
    </row>
    <row r="53" spans="3:7" x14ac:dyDescent="0.2">
      <c r="C53" s="231" t="s">
        <v>17</v>
      </c>
      <c r="D53" s="131" t="s">
        <v>57</v>
      </c>
      <c r="E53" s="135"/>
      <c r="F53" s="135"/>
      <c r="G53" s="135"/>
    </row>
    <row r="54" spans="3:7" x14ac:dyDescent="0.2">
      <c r="C54" s="125">
        <v>2</v>
      </c>
      <c r="D54" s="128" t="s">
        <v>59</v>
      </c>
      <c r="E54" s="149"/>
      <c r="F54" s="149"/>
      <c r="G54" s="149"/>
    </row>
    <row r="55" spans="3:7" x14ac:dyDescent="0.2">
      <c r="C55" s="231" t="s">
        <v>17</v>
      </c>
      <c r="D55" s="131" t="s">
        <v>55</v>
      </c>
      <c r="E55" s="135"/>
      <c r="F55" s="135"/>
      <c r="G55" s="135"/>
    </row>
    <row r="56" spans="3:7" x14ac:dyDescent="0.2">
      <c r="C56" s="231" t="s">
        <v>17</v>
      </c>
      <c r="D56" s="131" t="s">
        <v>56</v>
      </c>
      <c r="E56" s="135"/>
      <c r="F56" s="135"/>
      <c r="G56" s="135"/>
    </row>
    <row r="57" spans="3:7" x14ac:dyDescent="0.2">
      <c r="C57" s="231" t="s">
        <v>17</v>
      </c>
      <c r="D57" s="131" t="s">
        <v>57</v>
      </c>
      <c r="E57" s="135"/>
      <c r="F57" s="135"/>
      <c r="G57" s="135"/>
    </row>
    <row r="58" spans="3:7" x14ac:dyDescent="0.2">
      <c r="C58" s="231"/>
      <c r="D58" s="131"/>
      <c r="E58" s="135"/>
      <c r="F58" s="135"/>
      <c r="G58" s="135"/>
    </row>
    <row r="59" spans="3:7" x14ac:dyDescent="0.2">
      <c r="C59" s="125" t="s">
        <v>65</v>
      </c>
      <c r="D59" s="128" t="s">
        <v>66</v>
      </c>
      <c r="E59" s="149"/>
      <c r="F59" s="149"/>
      <c r="G59" s="149"/>
    </row>
    <row r="60" spans="3:7" x14ac:dyDescent="0.2">
      <c r="C60" s="231"/>
      <c r="D60" s="131"/>
      <c r="E60" s="135"/>
      <c r="F60" s="135"/>
      <c r="G60" s="135"/>
    </row>
    <row r="61" spans="3:7" x14ac:dyDescent="0.2">
      <c r="C61" s="125" t="s">
        <v>67</v>
      </c>
      <c r="D61" s="128" t="s">
        <v>68</v>
      </c>
      <c r="E61" s="149"/>
      <c r="F61" s="149"/>
      <c r="G61" s="149"/>
    </row>
    <row r="62" spans="3:7" x14ac:dyDescent="0.2">
      <c r="C62" s="231"/>
      <c r="D62" s="131"/>
      <c r="E62" s="135"/>
      <c r="F62" s="135"/>
      <c r="G62" s="135"/>
    </row>
    <row r="63" spans="3:7" x14ac:dyDescent="0.2">
      <c r="C63" s="125" t="s">
        <v>17</v>
      </c>
      <c r="D63" s="128" t="s">
        <v>69</v>
      </c>
      <c r="E63" s="149"/>
      <c r="F63" s="149"/>
      <c r="G63" s="149"/>
    </row>
    <row r="64" spans="3:7" x14ac:dyDescent="0.2">
      <c r="C64" s="231" t="s">
        <v>17</v>
      </c>
      <c r="D64" s="131" t="s">
        <v>17</v>
      </c>
      <c r="E64" s="135"/>
      <c r="F64" s="135"/>
      <c r="G64" s="135"/>
    </row>
    <row r="65" spans="3:7" x14ac:dyDescent="0.2">
      <c r="C65" s="125" t="s">
        <v>17</v>
      </c>
      <c r="D65" s="128" t="s">
        <v>70</v>
      </c>
      <c r="E65" s="149"/>
      <c r="F65" s="149"/>
      <c r="G65" s="149"/>
    </row>
    <row r="66" spans="3:7" x14ac:dyDescent="0.2">
      <c r="C66" s="231" t="s">
        <v>17</v>
      </c>
      <c r="D66" s="131" t="s">
        <v>17</v>
      </c>
      <c r="E66" s="135"/>
      <c r="F66" s="135"/>
      <c r="G66" s="135"/>
    </row>
    <row r="67" spans="3:7" x14ac:dyDescent="0.2">
      <c r="C67" s="125" t="s">
        <v>17</v>
      </c>
      <c r="D67" s="128" t="s">
        <v>71</v>
      </c>
      <c r="E67" s="149"/>
      <c r="F67" s="149"/>
      <c r="G67" s="149"/>
    </row>
    <row r="68" spans="3:7" x14ac:dyDescent="0.2">
      <c r="C68" s="231" t="s">
        <v>17</v>
      </c>
      <c r="D68" s="131" t="s">
        <v>72</v>
      </c>
      <c r="E68" s="135"/>
      <c r="F68" s="135"/>
      <c r="G68" s="135"/>
    </row>
    <row r="69" spans="3:7" x14ac:dyDescent="0.2">
      <c r="C69" s="231" t="s">
        <v>17</v>
      </c>
      <c r="D69" s="131" t="s">
        <v>73</v>
      </c>
      <c r="E69" s="135"/>
      <c r="F69" s="135"/>
      <c r="G69" s="135"/>
    </row>
    <row r="70" spans="3:7" x14ac:dyDescent="0.2">
      <c r="C70" s="262" t="s">
        <v>77</v>
      </c>
      <c r="D70" s="262"/>
      <c r="E70" s="262"/>
      <c r="F70" s="262"/>
      <c r="G70" s="262"/>
    </row>
  </sheetData>
  <mergeCells count="5">
    <mergeCell ref="C4:G4"/>
    <mergeCell ref="C39:G39"/>
    <mergeCell ref="C40:G40"/>
    <mergeCell ref="C43:G43"/>
    <mergeCell ref="C70:G7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71"/>
  <sheetViews>
    <sheetView workbookViewId="0">
      <selection activeCell="C6" sqref="C6:G38"/>
    </sheetView>
  </sheetViews>
  <sheetFormatPr defaultColWidth="11.5703125" defaultRowHeight="12.75" x14ac:dyDescent="0.2"/>
  <cols>
    <col min="1" max="2" width="11.5703125" style="230"/>
    <col min="3" max="3" width="4.42578125" style="243" customWidth="1"/>
    <col min="4" max="4" width="55.42578125" style="230" customWidth="1"/>
    <col min="5" max="6" width="11.7109375" style="230" customWidth="1"/>
    <col min="7" max="7" width="15.5703125" style="230" customWidth="1"/>
    <col min="8" max="16384" width="11.5703125" style="230"/>
  </cols>
  <sheetData>
    <row r="4" spans="3:7" x14ac:dyDescent="0.2">
      <c r="C4" s="259" t="s">
        <v>51</v>
      </c>
      <c r="D4" s="259"/>
      <c r="E4" s="259"/>
      <c r="F4" s="259"/>
      <c r="G4" s="259"/>
    </row>
    <row r="6" spans="3:7" ht="25.5" x14ac:dyDescent="0.2">
      <c r="C6" s="125" t="s">
        <v>52</v>
      </c>
      <c r="D6" s="126" t="s">
        <v>195</v>
      </c>
      <c r="E6" s="126" t="s">
        <v>1</v>
      </c>
      <c r="F6" s="126" t="s">
        <v>2</v>
      </c>
      <c r="G6" s="126" t="s">
        <v>3</v>
      </c>
    </row>
    <row r="7" spans="3:7" x14ac:dyDescent="0.2">
      <c r="C7" s="125" t="s">
        <v>53</v>
      </c>
      <c r="D7" s="128" t="s">
        <v>54</v>
      </c>
      <c r="E7" s="129">
        <f>SUM(E8:E10)</f>
        <v>1032200</v>
      </c>
      <c r="F7" s="129">
        <f>SUM(F8:F10)</f>
        <v>1032200</v>
      </c>
      <c r="G7" s="129">
        <f>SUM(G8:G10)</f>
        <v>461806</v>
      </c>
    </row>
    <row r="8" spans="3:7" x14ac:dyDescent="0.2">
      <c r="C8" s="231" t="s">
        <v>17</v>
      </c>
      <c r="D8" s="131" t="s">
        <v>55</v>
      </c>
      <c r="E8" s="132">
        <f>E12</f>
        <v>734400</v>
      </c>
      <c r="F8" s="132">
        <f t="shared" ref="E8:G10" si="0">F12</f>
        <v>734400</v>
      </c>
      <c r="G8" s="132">
        <f t="shared" si="0"/>
        <v>369298</v>
      </c>
    </row>
    <row r="9" spans="3:7" x14ac:dyDescent="0.2">
      <c r="C9" s="231" t="s">
        <v>17</v>
      </c>
      <c r="D9" s="131" t="s">
        <v>56</v>
      </c>
      <c r="E9" s="132">
        <f t="shared" si="0"/>
        <v>272800</v>
      </c>
      <c r="F9" s="132">
        <f t="shared" si="0"/>
        <v>272800</v>
      </c>
      <c r="G9" s="132">
        <f t="shared" si="0"/>
        <v>92508</v>
      </c>
    </row>
    <row r="10" spans="3:7" x14ac:dyDescent="0.2">
      <c r="C10" s="231" t="s">
        <v>17</v>
      </c>
      <c r="D10" s="131" t="s">
        <v>57</v>
      </c>
      <c r="E10" s="132">
        <f t="shared" si="0"/>
        <v>25000</v>
      </c>
      <c r="F10" s="132">
        <f t="shared" si="0"/>
        <v>25000</v>
      </c>
      <c r="G10" s="132">
        <f t="shared" si="0"/>
        <v>0</v>
      </c>
    </row>
    <row r="11" spans="3:7" x14ac:dyDescent="0.2">
      <c r="C11" s="125">
        <v>1</v>
      </c>
      <c r="D11" s="133" t="s">
        <v>58</v>
      </c>
      <c r="E11" s="129">
        <f>SUM(E12:E14)</f>
        <v>1032200</v>
      </c>
      <c r="F11" s="129">
        <f>SUM(F12:F14)</f>
        <v>1032200</v>
      </c>
      <c r="G11" s="129">
        <f>SUM(G12:G14)</f>
        <v>461806</v>
      </c>
    </row>
    <row r="12" spans="3:7" ht="13.5" thickBot="1" x14ac:dyDescent="0.25">
      <c r="C12" s="231" t="s">
        <v>17</v>
      </c>
      <c r="D12" s="134" t="s">
        <v>55</v>
      </c>
      <c r="E12" s="232">
        <v>734400</v>
      </c>
      <c r="F12" s="232">
        <v>734400</v>
      </c>
      <c r="G12" s="232">
        <v>369298</v>
      </c>
    </row>
    <row r="13" spans="3:7" ht="13.5" thickBot="1" x14ac:dyDescent="0.25">
      <c r="C13" s="231" t="s">
        <v>17</v>
      </c>
      <c r="D13" s="134" t="s">
        <v>56</v>
      </c>
      <c r="E13" s="232">
        <v>272800</v>
      </c>
      <c r="F13" s="232">
        <v>272800</v>
      </c>
      <c r="G13" s="232">
        <v>92508</v>
      </c>
    </row>
    <row r="14" spans="3:7" ht="13.5" thickBot="1" x14ac:dyDescent="0.25">
      <c r="C14" s="231" t="s">
        <v>17</v>
      </c>
      <c r="D14" s="134" t="s">
        <v>57</v>
      </c>
      <c r="E14" s="232">
        <v>25000</v>
      </c>
      <c r="F14" s="232">
        <v>25000</v>
      </c>
      <c r="G14" s="135">
        <v>0</v>
      </c>
    </row>
    <row r="15" spans="3:7" ht="25.5" x14ac:dyDescent="0.2">
      <c r="C15" s="125">
        <v>2</v>
      </c>
      <c r="D15" s="136" t="s">
        <v>59</v>
      </c>
      <c r="E15" s="129">
        <f>SUM(E16:E22)</f>
        <v>0</v>
      </c>
      <c r="F15" s="129">
        <f t="shared" ref="F15:G15" si="1">SUM(F16:F22)</f>
        <v>0</v>
      </c>
      <c r="G15" s="129">
        <f t="shared" si="1"/>
        <v>0</v>
      </c>
    </row>
    <row r="16" spans="3:7" hidden="1" x14ac:dyDescent="0.2">
      <c r="C16" s="231" t="s">
        <v>17</v>
      </c>
      <c r="D16" s="134" t="s">
        <v>55</v>
      </c>
      <c r="E16" s="145"/>
      <c r="F16" s="145"/>
      <c r="G16" s="145"/>
    </row>
    <row r="17" spans="3:7" hidden="1" x14ac:dyDescent="0.2">
      <c r="C17" s="231" t="s">
        <v>17</v>
      </c>
      <c r="D17" s="134" t="s">
        <v>56</v>
      </c>
      <c r="E17" s="135"/>
      <c r="F17" s="135"/>
      <c r="G17" s="135"/>
    </row>
    <row r="18" spans="3:7" hidden="1" x14ac:dyDescent="0.2">
      <c r="C18" s="231" t="s">
        <v>17</v>
      </c>
      <c r="D18" s="134" t="s">
        <v>57</v>
      </c>
      <c r="E18" s="135"/>
      <c r="F18" s="135"/>
      <c r="G18" s="135"/>
    </row>
    <row r="19" spans="3:7" hidden="1" x14ac:dyDescent="0.2">
      <c r="C19" s="231" t="s">
        <v>17</v>
      </c>
      <c r="D19" s="134" t="s">
        <v>60</v>
      </c>
      <c r="E19" s="135"/>
      <c r="F19" s="135"/>
      <c r="G19" s="135"/>
    </row>
    <row r="20" spans="3:7" hidden="1" x14ac:dyDescent="0.2">
      <c r="C20" s="231" t="s">
        <v>61</v>
      </c>
      <c r="D20" s="134" t="s">
        <v>62</v>
      </c>
      <c r="E20" s="135" t="s">
        <v>17</v>
      </c>
      <c r="F20" s="135" t="s">
        <v>17</v>
      </c>
      <c r="G20" s="135"/>
    </row>
    <row r="21" spans="3:7" x14ac:dyDescent="0.2">
      <c r="C21" s="231"/>
      <c r="D21" s="134"/>
      <c r="E21" s="135"/>
      <c r="F21" s="135"/>
      <c r="G21" s="135"/>
    </row>
    <row r="22" spans="3:7" x14ac:dyDescent="0.2">
      <c r="C22" s="231" t="s">
        <v>17</v>
      </c>
      <c r="D22" s="131" t="s">
        <v>90</v>
      </c>
      <c r="E22" s="135"/>
      <c r="F22" s="135"/>
      <c r="G22" s="135"/>
    </row>
    <row r="23" spans="3:7" x14ac:dyDescent="0.2">
      <c r="C23" s="125" t="s">
        <v>65</v>
      </c>
      <c r="D23" s="128" t="s">
        <v>66</v>
      </c>
      <c r="E23" s="129">
        <f>SUM(E25:E26)</f>
        <v>80000</v>
      </c>
      <c r="F23" s="129">
        <f>SUM(F25:F26)</f>
        <v>80000</v>
      </c>
      <c r="G23" s="129">
        <f>SUM(G25:G26)</f>
        <v>0</v>
      </c>
    </row>
    <row r="24" spans="3:7" ht="13.5" thickBot="1" x14ac:dyDescent="0.25">
      <c r="C24" s="244"/>
      <c r="D24" s="142" t="s">
        <v>266</v>
      </c>
      <c r="E24" s="234"/>
      <c r="F24" s="234"/>
      <c r="G24" s="234"/>
    </row>
    <row r="25" spans="3:7" ht="26.25" thickBot="1" x14ac:dyDescent="0.25">
      <c r="C25" s="244"/>
      <c r="D25" s="245" t="s">
        <v>280</v>
      </c>
      <c r="E25" s="234">
        <v>80000</v>
      </c>
      <c r="F25" s="234">
        <v>80000</v>
      </c>
      <c r="G25" s="234"/>
    </row>
    <row r="26" spans="3:7" x14ac:dyDescent="0.2">
      <c r="C26" s="244"/>
      <c r="D26" s="142"/>
      <c r="E26" s="234"/>
      <c r="F26" s="234">
        <v>0</v>
      </c>
      <c r="G26" s="234">
        <v>0</v>
      </c>
    </row>
    <row r="27" spans="3:7" x14ac:dyDescent="0.2">
      <c r="C27" s="233"/>
      <c r="D27" s="138"/>
      <c r="E27" s="139"/>
      <c r="F27" s="139"/>
      <c r="G27" s="139"/>
    </row>
    <row r="28" spans="3:7" ht="25.5" x14ac:dyDescent="0.2">
      <c r="C28" s="238" t="s">
        <v>67</v>
      </c>
      <c r="D28" s="239" t="s">
        <v>68</v>
      </c>
      <c r="E28" s="240">
        <f>SUM(E29:E30)</f>
        <v>0</v>
      </c>
      <c r="F28" s="240">
        <f>SUM(F29:F30)</f>
        <v>0</v>
      </c>
      <c r="G28" s="240">
        <f>SUM(G29:G30)</f>
        <v>0</v>
      </c>
    </row>
    <row r="29" spans="3:7" x14ac:dyDescent="0.2">
      <c r="C29" s="231" t="s">
        <v>17</v>
      </c>
      <c r="D29" s="148"/>
      <c r="E29" s="145"/>
      <c r="F29" s="145"/>
      <c r="G29" s="145"/>
    </row>
    <row r="30" spans="3:7" hidden="1" x14ac:dyDescent="0.2">
      <c r="C30" s="231" t="s">
        <v>17</v>
      </c>
      <c r="D30" s="148" t="s">
        <v>64</v>
      </c>
      <c r="E30" s="135"/>
      <c r="F30" s="135"/>
      <c r="G30" s="135"/>
    </row>
    <row r="31" spans="3:7" x14ac:dyDescent="0.2">
      <c r="C31" s="125" t="s">
        <v>17</v>
      </c>
      <c r="D31" s="128" t="s">
        <v>69</v>
      </c>
      <c r="E31" s="129">
        <f>+E23+E28</f>
        <v>80000</v>
      </c>
      <c r="F31" s="129">
        <f>+F23+F28</f>
        <v>80000</v>
      </c>
      <c r="G31" s="129">
        <f>+G23+G28</f>
        <v>0</v>
      </c>
    </row>
    <row r="32" spans="3:7" x14ac:dyDescent="0.2">
      <c r="C32" s="231" t="s">
        <v>17</v>
      </c>
      <c r="D32" s="131" t="s">
        <v>17</v>
      </c>
      <c r="E32" s="145"/>
      <c r="F32" s="145"/>
      <c r="G32" s="145"/>
    </row>
    <row r="33" spans="3:7" x14ac:dyDescent="0.2">
      <c r="C33" s="125" t="s">
        <v>17</v>
      </c>
      <c r="D33" s="128" t="s">
        <v>70</v>
      </c>
      <c r="E33" s="129">
        <f>+E11+E23</f>
        <v>1112200</v>
      </c>
      <c r="F33" s="129">
        <f>+F11+F23</f>
        <v>1112200</v>
      </c>
      <c r="G33" s="129">
        <f>+G11+G23</f>
        <v>461806</v>
      </c>
    </row>
    <row r="34" spans="3:7" x14ac:dyDescent="0.2">
      <c r="C34" s="231" t="s">
        <v>17</v>
      </c>
      <c r="D34" s="131" t="s">
        <v>17</v>
      </c>
      <c r="E34" s="145"/>
      <c r="F34" s="145"/>
      <c r="G34" s="145"/>
    </row>
    <row r="35" spans="3:7" x14ac:dyDescent="0.2">
      <c r="C35" s="125" t="s">
        <v>17</v>
      </c>
      <c r="D35" s="128" t="s">
        <v>71</v>
      </c>
      <c r="E35" s="129">
        <f>E7+E23+E28</f>
        <v>1112200</v>
      </c>
      <c r="F35" s="129">
        <f>F7+F23+F28</f>
        <v>1112200</v>
      </c>
      <c r="G35" s="129">
        <f>G7+G23+G28</f>
        <v>461806</v>
      </c>
    </row>
    <row r="36" spans="3:7" x14ac:dyDescent="0.2">
      <c r="C36" s="241"/>
      <c r="D36" s="151"/>
      <c r="E36" s="242"/>
      <c r="F36" s="242"/>
      <c r="G36" s="242"/>
    </row>
    <row r="37" spans="3:7" x14ac:dyDescent="0.2">
      <c r="C37" s="231" t="s">
        <v>17</v>
      </c>
      <c r="D37" s="131" t="s">
        <v>72</v>
      </c>
      <c r="E37" s="135">
        <v>21</v>
      </c>
      <c r="F37" s="135">
        <v>21</v>
      </c>
      <c r="G37" s="135">
        <v>19</v>
      </c>
    </row>
    <row r="38" spans="3:7" x14ac:dyDescent="0.2">
      <c r="C38" s="231" t="s">
        <v>17</v>
      </c>
      <c r="D38" s="131" t="s">
        <v>73</v>
      </c>
      <c r="E38" s="135"/>
      <c r="F38" s="135"/>
      <c r="G38" s="135"/>
    </row>
    <row r="40" spans="3:7" ht="39" customHeight="1" x14ac:dyDescent="0.2">
      <c r="C40" s="259" t="s">
        <v>91</v>
      </c>
      <c r="D40" s="259"/>
      <c r="E40" s="259"/>
      <c r="F40" s="259"/>
      <c r="G40" s="259"/>
    </row>
    <row r="41" spans="3:7" ht="33.75" customHeight="1" x14ac:dyDescent="0.2">
      <c r="C41" s="259" t="s">
        <v>92</v>
      </c>
      <c r="D41" s="259"/>
      <c r="E41" s="259"/>
      <c r="F41" s="259"/>
      <c r="G41" s="259"/>
    </row>
    <row r="44" spans="3:7" ht="13.5" x14ac:dyDescent="0.2">
      <c r="C44" s="263" t="s">
        <v>74</v>
      </c>
      <c r="D44" s="263"/>
      <c r="E44" s="263"/>
      <c r="F44" s="263"/>
      <c r="G44" s="263"/>
    </row>
    <row r="46" spans="3:7" ht="25.5" x14ac:dyDescent="0.2">
      <c r="C46" s="125" t="s">
        <v>52</v>
      </c>
      <c r="D46" s="126" t="s">
        <v>75</v>
      </c>
      <c r="E46" s="126" t="s">
        <v>1</v>
      </c>
      <c r="F46" s="126" t="s">
        <v>2</v>
      </c>
      <c r="G46" s="126" t="s">
        <v>3</v>
      </c>
    </row>
    <row r="47" spans="3:7" x14ac:dyDescent="0.2">
      <c r="C47" s="125" t="s">
        <v>53</v>
      </c>
      <c r="D47" s="128" t="s">
        <v>76</v>
      </c>
      <c r="E47" s="149"/>
      <c r="F47" s="149"/>
      <c r="G47" s="149"/>
    </row>
    <row r="48" spans="3:7" x14ac:dyDescent="0.2">
      <c r="C48" s="231" t="s">
        <v>17</v>
      </c>
      <c r="D48" s="131" t="s">
        <v>55</v>
      </c>
      <c r="E48" s="135"/>
      <c r="F48" s="135"/>
      <c r="G48" s="135"/>
    </row>
    <row r="49" spans="3:7" x14ac:dyDescent="0.2">
      <c r="C49" s="231" t="s">
        <v>17</v>
      </c>
      <c r="D49" s="131" t="s">
        <v>56</v>
      </c>
      <c r="E49" s="135"/>
      <c r="F49" s="135"/>
      <c r="G49" s="135"/>
    </row>
    <row r="50" spans="3:7" x14ac:dyDescent="0.2">
      <c r="C50" s="231" t="s">
        <v>17</v>
      </c>
      <c r="D50" s="131" t="s">
        <v>57</v>
      </c>
      <c r="E50" s="135"/>
      <c r="F50" s="135"/>
      <c r="G50" s="135"/>
    </row>
    <row r="51" spans="3:7" x14ac:dyDescent="0.2">
      <c r="C51" s="125">
        <v>1</v>
      </c>
      <c r="D51" s="128" t="s">
        <v>58</v>
      </c>
      <c r="E51" s="149"/>
      <c r="F51" s="149"/>
      <c r="G51" s="149"/>
    </row>
    <row r="52" spans="3:7" x14ac:dyDescent="0.2">
      <c r="C52" s="231" t="s">
        <v>17</v>
      </c>
      <c r="D52" s="131" t="s">
        <v>55</v>
      </c>
      <c r="E52" s="135"/>
      <c r="F52" s="135"/>
      <c r="G52" s="135"/>
    </row>
    <row r="53" spans="3:7" x14ac:dyDescent="0.2">
      <c r="C53" s="231" t="s">
        <v>17</v>
      </c>
      <c r="D53" s="131" t="s">
        <v>56</v>
      </c>
      <c r="E53" s="135"/>
      <c r="F53" s="135"/>
      <c r="G53" s="135"/>
    </row>
    <row r="54" spans="3:7" x14ac:dyDescent="0.2">
      <c r="C54" s="231" t="s">
        <v>17</v>
      </c>
      <c r="D54" s="131" t="s">
        <v>57</v>
      </c>
      <c r="E54" s="135"/>
      <c r="F54" s="135"/>
      <c r="G54" s="135"/>
    </row>
    <row r="55" spans="3:7" x14ac:dyDescent="0.2">
      <c r="C55" s="125">
        <v>2</v>
      </c>
      <c r="D55" s="128" t="s">
        <v>59</v>
      </c>
      <c r="E55" s="149"/>
      <c r="F55" s="149"/>
      <c r="G55" s="149"/>
    </row>
    <row r="56" spans="3:7" x14ac:dyDescent="0.2">
      <c r="C56" s="231" t="s">
        <v>17</v>
      </c>
      <c r="D56" s="131" t="s">
        <v>55</v>
      </c>
      <c r="E56" s="135"/>
      <c r="F56" s="135"/>
      <c r="G56" s="135"/>
    </row>
    <row r="57" spans="3:7" x14ac:dyDescent="0.2">
      <c r="C57" s="231" t="s">
        <v>17</v>
      </c>
      <c r="D57" s="131" t="s">
        <v>56</v>
      </c>
      <c r="E57" s="135"/>
      <c r="F57" s="135"/>
      <c r="G57" s="135"/>
    </row>
    <row r="58" spans="3:7" x14ac:dyDescent="0.2">
      <c r="C58" s="231" t="s">
        <v>17</v>
      </c>
      <c r="D58" s="131" t="s">
        <v>57</v>
      </c>
      <c r="E58" s="135"/>
      <c r="F58" s="135"/>
      <c r="G58" s="135"/>
    </row>
    <row r="59" spans="3:7" x14ac:dyDescent="0.2">
      <c r="C59" s="231"/>
      <c r="D59" s="131"/>
      <c r="E59" s="135"/>
      <c r="F59" s="135"/>
      <c r="G59" s="135"/>
    </row>
    <row r="60" spans="3:7" x14ac:dyDescent="0.2">
      <c r="C60" s="125" t="s">
        <v>65</v>
      </c>
      <c r="D60" s="128" t="s">
        <v>66</v>
      </c>
      <c r="E60" s="149"/>
      <c r="F60" s="149"/>
      <c r="G60" s="149"/>
    </row>
    <row r="61" spans="3:7" x14ac:dyDescent="0.2">
      <c r="C61" s="231"/>
      <c r="D61" s="131"/>
      <c r="E61" s="135"/>
      <c r="F61" s="135"/>
      <c r="G61" s="135"/>
    </row>
    <row r="62" spans="3:7" x14ac:dyDescent="0.2">
      <c r="C62" s="125" t="s">
        <v>67</v>
      </c>
      <c r="D62" s="128" t="s">
        <v>68</v>
      </c>
      <c r="E62" s="149"/>
      <c r="F62" s="149"/>
      <c r="G62" s="149"/>
    </row>
    <row r="63" spans="3:7" x14ac:dyDescent="0.2">
      <c r="C63" s="231"/>
      <c r="D63" s="131"/>
      <c r="E63" s="135"/>
      <c r="F63" s="135"/>
      <c r="G63" s="135"/>
    </row>
    <row r="64" spans="3:7" x14ac:dyDescent="0.2">
      <c r="C64" s="125" t="s">
        <v>17</v>
      </c>
      <c r="D64" s="128" t="s">
        <v>69</v>
      </c>
      <c r="E64" s="149"/>
      <c r="F64" s="149"/>
      <c r="G64" s="149"/>
    </row>
    <row r="65" spans="3:7" x14ac:dyDescent="0.2">
      <c r="C65" s="231" t="s">
        <v>17</v>
      </c>
      <c r="D65" s="131" t="s">
        <v>17</v>
      </c>
      <c r="E65" s="135"/>
      <c r="F65" s="135"/>
      <c r="G65" s="135"/>
    </row>
    <row r="66" spans="3:7" x14ac:dyDescent="0.2">
      <c r="C66" s="125" t="s">
        <v>17</v>
      </c>
      <c r="D66" s="128" t="s">
        <v>70</v>
      </c>
      <c r="E66" s="149"/>
      <c r="F66" s="149"/>
      <c r="G66" s="149"/>
    </row>
    <row r="67" spans="3:7" x14ac:dyDescent="0.2">
      <c r="C67" s="231" t="s">
        <v>17</v>
      </c>
      <c r="D67" s="131" t="s">
        <v>17</v>
      </c>
      <c r="E67" s="135"/>
      <c r="F67" s="135"/>
      <c r="G67" s="135"/>
    </row>
    <row r="68" spans="3:7" x14ac:dyDescent="0.2">
      <c r="C68" s="125" t="s">
        <v>17</v>
      </c>
      <c r="D68" s="128" t="s">
        <v>71</v>
      </c>
      <c r="E68" s="149"/>
      <c r="F68" s="149"/>
      <c r="G68" s="149"/>
    </row>
    <row r="69" spans="3:7" x14ac:dyDescent="0.2">
      <c r="C69" s="231" t="s">
        <v>17</v>
      </c>
      <c r="D69" s="131" t="s">
        <v>72</v>
      </c>
      <c r="E69" s="135"/>
      <c r="F69" s="135"/>
      <c r="G69" s="135"/>
    </row>
    <row r="70" spans="3:7" x14ac:dyDescent="0.2">
      <c r="C70" s="231" t="s">
        <v>17</v>
      </c>
      <c r="D70" s="131" t="s">
        <v>73</v>
      </c>
      <c r="E70" s="135"/>
      <c r="F70" s="135"/>
      <c r="G70" s="135"/>
    </row>
    <row r="71" spans="3:7" x14ac:dyDescent="0.2">
      <c r="C71" s="262" t="s">
        <v>77</v>
      </c>
      <c r="D71" s="262"/>
      <c r="E71" s="262"/>
      <c r="F71" s="262"/>
      <c r="G71" s="262"/>
    </row>
  </sheetData>
  <mergeCells count="5">
    <mergeCell ref="C4:G4"/>
    <mergeCell ref="C40:G40"/>
    <mergeCell ref="C41:G41"/>
    <mergeCell ref="C44:G44"/>
    <mergeCell ref="C71:G71"/>
  </mergeCells>
  <pageMargins left="0.7" right="0.7" top="0.75" bottom="0.75" header="0.3" footer="0.3"/>
  <pageSetup orientation="portrait" horizontalDpi="4294967295" verticalDpi="4294967295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9"/>
  <sheetViews>
    <sheetView topLeftCell="A4" workbookViewId="0">
      <selection activeCell="C6" sqref="C6:G36"/>
    </sheetView>
  </sheetViews>
  <sheetFormatPr defaultColWidth="11.5703125" defaultRowHeight="12.75" x14ac:dyDescent="0.2"/>
  <cols>
    <col min="1" max="2" width="11.5703125" style="230"/>
    <col min="3" max="3" width="4.42578125" style="243" customWidth="1"/>
    <col min="4" max="4" width="55.7109375" style="230" customWidth="1"/>
    <col min="5" max="6" width="11.7109375" style="230" customWidth="1"/>
    <col min="7" max="7" width="15.5703125" style="230" customWidth="1"/>
    <col min="8" max="16384" width="11.5703125" style="230"/>
  </cols>
  <sheetData>
    <row r="4" spans="3:7" x14ac:dyDescent="0.2">
      <c r="C4" s="259" t="s">
        <v>51</v>
      </c>
      <c r="D4" s="259"/>
      <c r="E4" s="259"/>
      <c r="F4" s="259"/>
      <c r="G4" s="259"/>
    </row>
    <row r="6" spans="3:7" ht="25.5" x14ac:dyDescent="0.2">
      <c r="C6" s="125" t="s">
        <v>52</v>
      </c>
      <c r="D6" s="126" t="s">
        <v>196</v>
      </c>
      <c r="E6" s="126" t="s">
        <v>1</v>
      </c>
      <c r="F6" s="126" t="s">
        <v>2</v>
      </c>
      <c r="G6" s="126" t="s">
        <v>3</v>
      </c>
    </row>
    <row r="7" spans="3:7" x14ac:dyDescent="0.2">
      <c r="C7" s="125" t="s">
        <v>53</v>
      </c>
      <c r="D7" s="128" t="s">
        <v>54</v>
      </c>
      <c r="E7" s="129">
        <f>SUM(E8:E10)</f>
        <v>504000</v>
      </c>
      <c r="F7" s="129">
        <f>SUM(F8:F10)</f>
        <v>504000</v>
      </c>
      <c r="G7" s="129">
        <f>SUM(G8:G10)</f>
        <v>209743</v>
      </c>
    </row>
    <row r="8" spans="3:7" x14ac:dyDescent="0.2">
      <c r="C8" s="231" t="s">
        <v>17</v>
      </c>
      <c r="D8" s="131" t="s">
        <v>55</v>
      </c>
      <c r="E8" s="132">
        <f>E12</f>
        <v>296500</v>
      </c>
      <c r="F8" s="132">
        <f t="shared" ref="E8:G10" si="0">F12</f>
        <v>296500</v>
      </c>
      <c r="G8" s="132">
        <f t="shared" si="0"/>
        <v>141976</v>
      </c>
    </row>
    <row r="9" spans="3:7" x14ac:dyDescent="0.2">
      <c r="C9" s="231" t="s">
        <v>17</v>
      </c>
      <c r="D9" s="131" t="s">
        <v>56</v>
      </c>
      <c r="E9" s="132">
        <f t="shared" si="0"/>
        <v>162500</v>
      </c>
      <c r="F9" s="132">
        <f t="shared" si="0"/>
        <v>162500</v>
      </c>
      <c r="G9" s="132">
        <f t="shared" si="0"/>
        <v>60267</v>
      </c>
    </row>
    <row r="10" spans="3:7" x14ac:dyDescent="0.2">
      <c r="C10" s="231" t="s">
        <v>17</v>
      </c>
      <c r="D10" s="131" t="s">
        <v>57</v>
      </c>
      <c r="E10" s="132">
        <f t="shared" si="0"/>
        <v>45000</v>
      </c>
      <c r="F10" s="132">
        <f t="shared" si="0"/>
        <v>45000</v>
      </c>
      <c r="G10" s="132">
        <f t="shared" si="0"/>
        <v>7500</v>
      </c>
    </row>
    <row r="11" spans="3:7" x14ac:dyDescent="0.2">
      <c r="C11" s="125">
        <v>1</v>
      </c>
      <c r="D11" s="133" t="s">
        <v>58</v>
      </c>
      <c r="E11" s="129">
        <f>SUM(E12:E14)</f>
        <v>504000</v>
      </c>
      <c r="F11" s="129">
        <f>SUM(F12:F14)</f>
        <v>504000</v>
      </c>
      <c r="G11" s="129">
        <f>SUM(G12:G14)</f>
        <v>209743</v>
      </c>
    </row>
    <row r="12" spans="3:7" ht="13.5" thickBot="1" x14ac:dyDescent="0.25">
      <c r="C12" s="231" t="s">
        <v>17</v>
      </c>
      <c r="D12" s="134" t="s">
        <v>55</v>
      </c>
      <c r="E12" s="232">
        <v>296500</v>
      </c>
      <c r="F12" s="232">
        <v>296500</v>
      </c>
      <c r="G12" s="232">
        <v>141976</v>
      </c>
    </row>
    <row r="13" spans="3:7" ht="13.5" thickBot="1" x14ac:dyDescent="0.25">
      <c r="C13" s="231" t="s">
        <v>17</v>
      </c>
      <c r="D13" s="134" t="s">
        <v>56</v>
      </c>
      <c r="E13" s="232">
        <v>162500</v>
      </c>
      <c r="F13" s="232">
        <v>162500</v>
      </c>
      <c r="G13" s="232">
        <v>60267</v>
      </c>
    </row>
    <row r="14" spans="3:7" ht="13.5" thickBot="1" x14ac:dyDescent="0.25">
      <c r="C14" s="231" t="s">
        <v>17</v>
      </c>
      <c r="D14" s="134" t="s">
        <v>57</v>
      </c>
      <c r="E14" s="232">
        <v>45000</v>
      </c>
      <c r="F14" s="232">
        <v>45000</v>
      </c>
      <c r="G14" s="232">
        <v>7500</v>
      </c>
    </row>
    <row r="15" spans="3:7" ht="25.5" x14ac:dyDescent="0.2">
      <c r="C15" s="125">
        <v>2</v>
      </c>
      <c r="D15" s="136" t="s">
        <v>59</v>
      </c>
      <c r="E15" s="129">
        <f>SUM(E16:E22)</f>
        <v>0</v>
      </c>
      <c r="F15" s="129">
        <f t="shared" ref="F15:G15" si="1">SUM(F16:F22)</f>
        <v>0</v>
      </c>
      <c r="G15" s="129">
        <f t="shared" si="1"/>
        <v>0</v>
      </c>
    </row>
    <row r="16" spans="3:7" hidden="1" x14ac:dyDescent="0.2">
      <c r="C16" s="231" t="s">
        <v>17</v>
      </c>
      <c r="D16" s="134" t="s">
        <v>55</v>
      </c>
      <c r="E16" s="145"/>
      <c r="F16" s="145"/>
      <c r="G16" s="145"/>
    </row>
    <row r="17" spans="3:7" hidden="1" x14ac:dyDescent="0.2">
      <c r="C17" s="231" t="s">
        <v>17</v>
      </c>
      <c r="D17" s="134" t="s">
        <v>56</v>
      </c>
      <c r="E17" s="135"/>
      <c r="F17" s="135"/>
      <c r="G17" s="135"/>
    </row>
    <row r="18" spans="3:7" hidden="1" x14ac:dyDescent="0.2">
      <c r="C18" s="231" t="s">
        <v>17</v>
      </c>
      <c r="D18" s="134" t="s">
        <v>57</v>
      </c>
      <c r="E18" s="135"/>
      <c r="F18" s="135"/>
      <c r="G18" s="135"/>
    </row>
    <row r="19" spans="3:7" hidden="1" x14ac:dyDescent="0.2">
      <c r="C19" s="231" t="s">
        <v>17</v>
      </c>
      <c r="D19" s="134" t="s">
        <v>60</v>
      </c>
      <c r="E19" s="135"/>
      <c r="F19" s="135"/>
      <c r="G19" s="135"/>
    </row>
    <row r="20" spans="3:7" hidden="1" x14ac:dyDescent="0.2">
      <c r="C20" s="231" t="s">
        <v>61</v>
      </c>
      <c r="D20" s="134" t="s">
        <v>62</v>
      </c>
      <c r="E20" s="135" t="s">
        <v>17</v>
      </c>
      <c r="F20" s="135" t="s">
        <v>17</v>
      </c>
      <c r="G20" s="135"/>
    </row>
    <row r="21" spans="3:7" x14ac:dyDescent="0.2">
      <c r="C21" s="231"/>
      <c r="D21" s="134"/>
      <c r="E21" s="135"/>
      <c r="F21" s="135"/>
      <c r="G21" s="135"/>
    </row>
    <row r="22" spans="3:7" x14ac:dyDescent="0.2">
      <c r="C22" s="231" t="s">
        <v>17</v>
      </c>
      <c r="D22" s="131" t="s">
        <v>90</v>
      </c>
      <c r="E22" s="135"/>
      <c r="F22" s="135"/>
      <c r="G22" s="135"/>
    </row>
    <row r="23" spans="3:7" x14ac:dyDescent="0.2">
      <c r="C23" s="125" t="s">
        <v>65</v>
      </c>
      <c r="D23" s="128" t="s">
        <v>66</v>
      </c>
      <c r="E23" s="129">
        <f>SUM(E25:E25)</f>
        <v>3300</v>
      </c>
      <c r="F23" s="129">
        <f>SUM(F25:F25)</f>
        <v>3300</v>
      </c>
      <c r="G23" s="129">
        <f>SUM(G25:G25)</f>
        <v>3202</v>
      </c>
    </row>
    <row r="24" spans="3:7" x14ac:dyDescent="0.2">
      <c r="C24" s="233"/>
      <c r="D24" s="138" t="s">
        <v>169</v>
      </c>
      <c r="E24" s="139"/>
      <c r="F24" s="139"/>
      <c r="G24" s="139"/>
    </row>
    <row r="25" spans="3:7" ht="25.5" x14ac:dyDescent="0.2">
      <c r="C25" s="233"/>
      <c r="D25" s="142" t="s">
        <v>197</v>
      </c>
      <c r="E25" s="234">
        <v>3300</v>
      </c>
      <c r="F25" s="234">
        <v>3300</v>
      </c>
      <c r="G25" s="234">
        <v>3202</v>
      </c>
    </row>
    <row r="26" spans="3:7" ht="25.5" x14ac:dyDescent="0.2">
      <c r="C26" s="238" t="s">
        <v>67</v>
      </c>
      <c r="D26" s="239" t="s">
        <v>68</v>
      </c>
      <c r="E26" s="240">
        <f>SUM(E27:E28)</f>
        <v>0</v>
      </c>
      <c r="F26" s="240">
        <f>SUM(F27:F28)</f>
        <v>0</v>
      </c>
      <c r="G26" s="240">
        <f>SUM(G27:G28)</f>
        <v>0</v>
      </c>
    </row>
    <row r="27" spans="3:7" x14ac:dyDescent="0.2">
      <c r="C27" s="231" t="s">
        <v>17</v>
      </c>
      <c r="D27" s="148"/>
      <c r="E27" s="145"/>
      <c r="F27" s="145"/>
      <c r="G27" s="145"/>
    </row>
    <row r="28" spans="3:7" x14ac:dyDescent="0.2">
      <c r="C28" s="231" t="s">
        <v>17</v>
      </c>
      <c r="D28" s="148" t="s">
        <v>64</v>
      </c>
      <c r="E28" s="135"/>
      <c r="F28" s="135"/>
      <c r="G28" s="135"/>
    </row>
    <row r="29" spans="3:7" x14ac:dyDescent="0.2">
      <c r="C29" s="125" t="s">
        <v>17</v>
      </c>
      <c r="D29" s="128" t="s">
        <v>69</v>
      </c>
      <c r="E29" s="129">
        <f>+E23+E26</f>
        <v>3300</v>
      </c>
      <c r="F29" s="129">
        <f>+F23+F26</f>
        <v>3300</v>
      </c>
      <c r="G29" s="129">
        <f>+G23+G26</f>
        <v>3202</v>
      </c>
    </row>
    <row r="30" spans="3:7" x14ac:dyDescent="0.2">
      <c r="C30" s="231" t="s">
        <v>17</v>
      </c>
      <c r="D30" s="131" t="s">
        <v>17</v>
      </c>
      <c r="E30" s="145"/>
      <c r="F30" s="145"/>
      <c r="G30" s="145"/>
    </row>
    <row r="31" spans="3:7" x14ac:dyDescent="0.2">
      <c r="C31" s="125" t="s">
        <v>17</v>
      </c>
      <c r="D31" s="128" t="s">
        <v>70</v>
      </c>
      <c r="E31" s="129">
        <f>+E11+E23</f>
        <v>507300</v>
      </c>
      <c r="F31" s="129">
        <f>+F11+F23</f>
        <v>507300</v>
      </c>
      <c r="G31" s="129">
        <f>+G11+G23</f>
        <v>212945</v>
      </c>
    </row>
    <row r="32" spans="3:7" x14ac:dyDescent="0.2">
      <c r="C32" s="231" t="s">
        <v>17</v>
      </c>
      <c r="D32" s="131" t="s">
        <v>17</v>
      </c>
      <c r="E32" s="145"/>
      <c r="F32" s="145"/>
      <c r="G32" s="145"/>
    </row>
    <row r="33" spans="3:7" x14ac:dyDescent="0.2">
      <c r="C33" s="125" t="s">
        <v>17</v>
      </c>
      <c r="D33" s="128" t="s">
        <v>71</v>
      </c>
      <c r="E33" s="129">
        <f>E7+E23+E26</f>
        <v>507300</v>
      </c>
      <c r="F33" s="129">
        <f>F7+F23+F26</f>
        <v>507300</v>
      </c>
      <c r="G33" s="129">
        <f>G7+G23+G26</f>
        <v>212945</v>
      </c>
    </row>
    <row r="34" spans="3:7" x14ac:dyDescent="0.2">
      <c r="C34" s="241"/>
      <c r="D34" s="151"/>
      <c r="E34" s="242"/>
      <c r="F34" s="242"/>
      <c r="G34" s="242"/>
    </row>
    <row r="35" spans="3:7" x14ac:dyDescent="0.2">
      <c r="C35" s="231" t="s">
        <v>17</v>
      </c>
      <c r="D35" s="131" t="s">
        <v>72</v>
      </c>
      <c r="E35" s="135">
        <v>10</v>
      </c>
      <c r="F35" s="135">
        <v>10</v>
      </c>
      <c r="G35" s="135">
        <v>9</v>
      </c>
    </row>
    <row r="36" spans="3:7" x14ac:dyDescent="0.2">
      <c r="C36" s="231" t="s">
        <v>17</v>
      </c>
      <c r="D36" s="131" t="s">
        <v>73</v>
      </c>
      <c r="E36" s="135"/>
      <c r="F36" s="135"/>
      <c r="G36" s="135"/>
    </row>
    <row r="38" spans="3:7" ht="39" customHeight="1" x14ac:dyDescent="0.2">
      <c r="C38" s="259" t="s">
        <v>91</v>
      </c>
      <c r="D38" s="259"/>
      <c r="E38" s="259"/>
      <c r="F38" s="259"/>
      <c r="G38" s="259"/>
    </row>
    <row r="39" spans="3:7" ht="33.75" customHeight="1" x14ac:dyDescent="0.2">
      <c r="C39" s="259" t="s">
        <v>92</v>
      </c>
      <c r="D39" s="259"/>
      <c r="E39" s="259"/>
      <c r="F39" s="259"/>
      <c r="G39" s="259"/>
    </row>
    <row r="42" spans="3:7" ht="13.5" x14ac:dyDescent="0.2">
      <c r="C42" s="263" t="s">
        <v>74</v>
      </c>
      <c r="D42" s="263"/>
      <c r="E42" s="263"/>
      <c r="F42" s="263"/>
      <c r="G42" s="263"/>
    </row>
    <row r="44" spans="3:7" ht="25.5" x14ac:dyDescent="0.2">
      <c r="C44" s="125" t="s">
        <v>52</v>
      </c>
      <c r="D44" s="126" t="s">
        <v>75</v>
      </c>
      <c r="E44" s="126" t="s">
        <v>1</v>
      </c>
      <c r="F44" s="126" t="s">
        <v>2</v>
      </c>
      <c r="G44" s="126" t="s">
        <v>3</v>
      </c>
    </row>
    <row r="45" spans="3:7" x14ac:dyDescent="0.2">
      <c r="C45" s="125" t="s">
        <v>53</v>
      </c>
      <c r="D45" s="128" t="s">
        <v>76</v>
      </c>
      <c r="E45" s="149"/>
      <c r="F45" s="149"/>
      <c r="G45" s="149"/>
    </row>
    <row r="46" spans="3:7" x14ac:dyDescent="0.2">
      <c r="C46" s="231" t="s">
        <v>17</v>
      </c>
      <c r="D46" s="131" t="s">
        <v>55</v>
      </c>
      <c r="E46" s="135"/>
      <c r="F46" s="135"/>
      <c r="G46" s="135"/>
    </row>
    <row r="47" spans="3:7" x14ac:dyDescent="0.2">
      <c r="C47" s="231" t="s">
        <v>17</v>
      </c>
      <c r="D47" s="131" t="s">
        <v>56</v>
      </c>
      <c r="E47" s="135"/>
      <c r="F47" s="135"/>
      <c r="G47" s="135"/>
    </row>
    <row r="48" spans="3:7" x14ac:dyDescent="0.2">
      <c r="C48" s="231" t="s">
        <v>17</v>
      </c>
      <c r="D48" s="131" t="s">
        <v>57</v>
      </c>
      <c r="E48" s="135"/>
      <c r="F48" s="135"/>
      <c r="G48" s="135"/>
    </row>
    <row r="49" spans="3:7" x14ac:dyDescent="0.2">
      <c r="C49" s="125">
        <v>1</v>
      </c>
      <c r="D49" s="128" t="s">
        <v>58</v>
      </c>
      <c r="E49" s="149"/>
      <c r="F49" s="149"/>
      <c r="G49" s="149"/>
    </row>
    <row r="50" spans="3:7" x14ac:dyDescent="0.2">
      <c r="C50" s="231" t="s">
        <v>17</v>
      </c>
      <c r="D50" s="131" t="s">
        <v>55</v>
      </c>
      <c r="E50" s="135"/>
      <c r="F50" s="135"/>
      <c r="G50" s="135"/>
    </row>
    <row r="51" spans="3:7" x14ac:dyDescent="0.2">
      <c r="C51" s="231" t="s">
        <v>17</v>
      </c>
      <c r="D51" s="131" t="s">
        <v>56</v>
      </c>
      <c r="E51" s="135"/>
      <c r="F51" s="135"/>
      <c r="G51" s="135"/>
    </row>
    <row r="52" spans="3:7" x14ac:dyDescent="0.2">
      <c r="C52" s="231" t="s">
        <v>17</v>
      </c>
      <c r="D52" s="131" t="s">
        <v>57</v>
      </c>
      <c r="E52" s="135"/>
      <c r="F52" s="135"/>
      <c r="G52" s="135"/>
    </row>
    <row r="53" spans="3:7" x14ac:dyDescent="0.2">
      <c r="C53" s="125">
        <v>2</v>
      </c>
      <c r="D53" s="128" t="s">
        <v>59</v>
      </c>
      <c r="E53" s="149"/>
      <c r="F53" s="149"/>
      <c r="G53" s="149"/>
    </row>
    <row r="54" spans="3:7" x14ac:dyDescent="0.2">
      <c r="C54" s="231" t="s">
        <v>17</v>
      </c>
      <c r="D54" s="131" t="s">
        <v>55</v>
      </c>
      <c r="E54" s="135"/>
      <c r="F54" s="135"/>
      <c r="G54" s="135"/>
    </row>
    <row r="55" spans="3:7" x14ac:dyDescent="0.2">
      <c r="C55" s="231" t="s">
        <v>17</v>
      </c>
      <c r="D55" s="131" t="s">
        <v>56</v>
      </c>
      <c r="E55" s="135"/>
      <c r="F55" s="135"/>
      <c r="G55" s="135"/>
    </row>
    <row r="56" spans="3:7" x14ac:dyDescent="0.2">
      <c r="C56" s="231" t="s">
        <v>17</v>
      </c>
      <c r="D56" s="131" t="s">
        <v>57</v>
      </c>
      <c r="E56" s="135"/>
      <c r="F56" s="135"/>
      <c r="G56" s="135"/>
    </row>
    <row r="57" spans="3:7" x14ac:dyDescent="0.2">
      <c r="C57" s="231"/>
      <c r="D57" s="131"/>
      <c r="E57" s="135"/>
      <c r="F57" s="135"/>
      <c r="G57" s="135"/>
    </row>
    <row r="58" spans="3:7" x14ac:dyDescent="0.2">
      <c r="C58" s="125" t="s">
        <v>65</v>
      </c>
      <c r="D58" s="128" t="s">
        <v>66</v>
      </c>
      <c r="E58" s="149"/>
      <c r="F58" s="149"/>
      <c r="G58" s="149"/>
    </row>
    <row r="59" spans="3:7" x14ac:dyDescent="0.2">
      <c r="C59" s="231"/>
      <c r="D59" s="131"/>
      <c r="E59" s="135"/>
      <c r="F59" s="135"/>
      <c r="G59" s="135"/>
    </row>
    <row r="60" spans="3:7" x14ac:dyDescent="0.2">
      <c r="C60" s="125" t="s">
        <v>67</v>
      </c>
      <c r="D60" s="128" t="s">
        <v>68</v>
      </c>
      <c r="E60" s="149"/>
      <c r="F60" s="149"/>
      <c r="G60" s="149"/>
    </row>
    <row r="61" spans="3:7" x14ac:dyDescent="0.2">
      <c r="C61" s="231"/>
      <c r="D61" s="131"/>
      <c r="E61" s="135"/>
      <c r="F61" s="135"/>
      <c r="G61" s="135"/>
    </row>
    <row r="62" spans="3:7" x14ac:dyDescent="0.2">
      <c r="C62" s="125" t="s">
        <v>17</v>
      </c>
      <c r="D62" s="128" t="s">
        <v>69</v>
      </c>
      <c r="E62" s="149"/>
      <c r="F62" s="149"/>
      <c r="G62" s="149"/>
    </row>
    <row r="63" spans="3:7" x14ac:dyDescent="0.2">
      <c r="C63" s="231" t="s">
        <v>17</v>
      </c>
      <c r="D63" s="131" t="s">
        <v>17</v>
      </c>
      <c r="E63" s="135"/>
      <c r="F63" s="135"/>
      <c r="G63" s="135"/>
    </row>
    <row r="64" spans="3:7" x14ac:dyDescent="0.2">
      <c r="C64" s="125" t="s">
        <v>17</v>
      </c>
      <c r="D64" s="128" t="s">
        <v>70</v>
      </c>
      <c r="E64" s="149"/>
      <c r="F64" s="149"/>
      <c r="G64" s="149"/>
    </row>
    <row r="65" spans="3:7" x14ac:dyDescent="0.2">
      <c r="C65" s="231" t="s">
        <v>17</v>
      </c>
      <c r="D65" s="131" t="s">
        <v>17</v>
      </c>
      <c r="E65" s="135"/>
      <c r="F65" s="135"/>
      <c r="G65" s="135"/>
    </row>
    <row r="66" spans="3:7" x14ac:dyDescent="0.2">
      <c r="C66" s="125" t="s">
        <v>17</v>
      </c>
      <c r="D66" s="128" t="s">
        <v>71</v>
      </c>
      <c r="E66" s="149"/>
      <c r="F66" s="149"/>
      <c r="G66" s="149"/>
    </row>
    <row r="67" spans="3:7" x14ac:dyDescent="0.2">
      <c r="C67" s="231" t="s">
        <v>17</v>
      </c>
      <c r="D67" s="131" t="s">
        <v>72</v>
      </c>
      <c r="E67" s="135"/>
      <c r="F67" s="135"/>
      <c r="G67" s="135"/>
    </row>
    <row r="68" spans="3:7" x14ac:dyDescent="0.2">
      <c r="C68" s="231" t="s">
        <v>17</v>
      </c>
      <c r="D68" s="131" t="s">
        <v>73</v>
      </c>
      <c r="E68" s="135"/>
      <c r="F68" s="135"/>
      <c r="G68" s="135"/>
    </row>
    <row r="69" spans="3:7" x14ac:dyDescent="0.2">
      <c r="C69" s="262" t="s">
        <v>77</v>
      </c>
      <c r="D69" s="262"/>
      <c r="E69" s="262"/>
      <c r="F69" s="262"/>
      <c r="G69" s="262"/>
    </row>
  </sheetData>
  <mergeCells count="5">
    <mergeCell ref="C4:G4"/>
    <mergeCell ref="C38:G38"/>
    <mergeCell ref="C39:G39"/>
    <mergeCell ref="C42:G42"/>
    <mergeCell ref="C69:G6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8"/>
  <sheetViews>
    <sheetView workbookViewId="0">
      <selection activeCell="C6" sqref="C6:G35"/>
    </sheetView>
  </sheetViews>
  <sheetFormatPr defaultColWidth="11.5703125" defaultRowHeight="12.75" x14ac:dyDescent="0.2"/>
  <cols>
    <col min="1" max="2" width="11.5703125" style="230"/>
    <col min="3" max="3" width="4.42578125" style="243" customWidth="1"/>
    <col min="4" max="4" width="54.85546875" style="230" customWidth="1"/>
    <col min="5" max="6" width="11.7109375" style="230" customWidth="1"/>
    <col min="7" max="7" width="15.5703125" style="230" customWidth="1"/>
    <col min="8" max="16384" width="11.5703125" style="230"/>
  </cols>
  <sheetData>
    <row r="4" spans="3:7" x14ac:dyDescent="0.2">
      <c r="C4" s="259" t="s">
        <v>51</v>
      </c>
      <c r="D4" s="259"/>
      <c r="E4" s="259"/>
      <c r="F4" s="259"/>
      <c r="G4" s="259"/>
    </row>
    <row r="6" spans="3:7" ht="51" x14ac:dyDescent="0.2">
      <c r="C6" s="125" t="s">
        <v>52</v>
      </c>
      <c r="D6" s="126" t="s">
        <v>198</v>
      </c>
      <c r="E6" s="126" t="s">
        <v>1</v>
      </c>
      <c r="F6" s="126" t="s">
        <v>2</v>
      </c>
      <c r="G6" s="126" t="s">
        <v>3</v>
      </c>
    </row>
    <row r="7" spans="3:7" x14ac:dyDescent="0.2">
      <c r="C7" s="125" t="s">
        <v>53</v>
      </c>
      <c r="D7" s="128" t="s">
        <v>54</v>
      </c>
      <c r="E7" s="129">
        <f>SUM(E8:E10)</f>
        <v>1222000</v>
      </c>
      <c r="F7" s="129">
        <f>SUM(F8:F10)</f>
        <v>1222000</v>
      </c>
      <c r="G7" s="129">
        <f>SUM(G8:G10)</f>
        <v>553523</v>
      </c>
    </row>
    <row r="8" spans="3:7" x14ac:dyDescent="0.2">
      <c r="C8" s="231" t="s">
        <v>17</v>
      </c>
      <c r="D8" s="131" t="s">
        <v>55</v>
      </c>
      <c r="E8" s="132">
        <f>E12</f>
        <v>814000</v>
      </c>
      <c r="F8" s="132">
        <f t="shared" ref="E8:G10" si="0">F12</f>
        <v>814000</v>
      </c>
      <c r="G8" s="132">
        <f t="shared" si="0"/>
        <v>380978</v>
      </c>
    </row>
    <row r="9" spans="3:7" x14ac:dyDescent="0.2">
      <c r="C9" s="231" t="s">
        <v>17</v>
      </c>
      <c r="D9" s="131" t="s">
        <v>56</v>
      </c>
      <c r="E9" s="132">
        <f t="shared" si="0"/>
        <v>374000</v>
      </c>
      <c r="F9" s="132">
        <f t="shared" si="0"/>
        <v>374000</v>
      </c>
      <c r="G9" s="132">
        <f t="shared" si="0"/>
        <v>172545</v>
      </c>
    </row>
    <row r="10" spans="3:7" x14ac:dyDescent="0.2">
      <c r="C10" s="231" t="s">
        <v>17</v>
      </c>
      <c r="D10" s="131" t="s">
        <v>57</v>
      </c>
      <c r="E10" s="132">
        <f t="shared" si="0"/>
        <v>34000</v>
      </c>
      <c r="F10" s="132">
        <f t="shared" si="0"/>
        <v>34000</v>
      </c>
      <c r="G10" s="132">
        <f t="shared" si="0"/>
        <v>0</v>
      </c>
    </row>
    <row r="11" spans="3:7" x14ac:dyDescent="0.2">
      <c r="C11" s="125">
        <v>1</v>
      </c>
      <c r="D11" s="133" t="s">
        <v>58</v>
      </c>
      <c r="E11" s="129">
        <f>SUM(E12:E14)</f>
        <v>1222000</v>
      </c>
      <c r="F11" s="129">
        <f>SUM(F12:F14)</f>
        <v>1222000</v>
      </c>
      <c r="G11" s="129">
        <f>SUM(G12:G14)</f>
        <v>553523</v>
      </c>
    </row>
    <row r="12" spans="3:7" ht="13.5" thickBot="1" x14ac:dyDescent="0.25">
      <c r="C12" s="231" t="s">
        <v>17</v>
      </c>
      <c r="D12" s="134" t="s">
        <v>55</v>
      </c>
      <c r="E12" s="145">
        <v>814000</v>
      </c>
      <c r="F12" s="145">
        <v>814000</v>
      </c>
      <c r="G12" s="232">
        <v>380978</v>
      </c>
    </row>
    <row r="13" spans="3:7" ht="13.5" thickBot="1" x14ac:dyDescent="0.25">
      <c r="C13" s="231" t="s">
        <v>17</v>
      </c>
      <c r="D13" s="134" t="s">
        <v>56</v>
      </c>
      <c r="E13" s="135">
        <v>374000</v>
      </c>
      <c r="F13" s="135">
        <v>374000</v>
      </c>
      <c r="G13" s="232">
        <v>172545</v>
      </c>
    </row>
    <row r="14" spans="3:7" x14ac:dyDescent="0.2">
      <c r="C14" s="231" t="s">
        <v>17</v>
      </c>
      <c r="D14" s="134" t="s">
        <v>57</v>
      </c>
      <c r="E14" s="135">
        <v>34000</v>
      </c>
      <c r="F14" s="135">
        <v>34000</v>
      </c>
      <c r="G14" s="135">
        <v>0</v>
      </c>
    </row>
    <row r="15" spans="3:7" ht="25.5" x14ac:dyDescent="0.2">
      <c r="C15" s="125">
        <v>2</v>
      </c>
      <c r="D15" s="136" t="s">
        <v>59</v>
      </c>
      <c r="E15" s="129">
        <f>SUM(E16:E22)</f>
        <v>0</v>
      </c>
      <c r="F15" s="129">
        <f t="shared" ref="F15" si="1">SUM(F16:F22)</f>
        <v>0</v>
      </c>
      <c r="G15" s="129">
        <f>SUM(G16:G23)</f>
        <v>0</v>
      </c>
    </row>
    <row r="16" spans="3:7" x14ac:dyDescent="0.2">
      <c r="C16" s="231" t="s">
        <v>17</v>
      </c>
      <c r="D16" s="134" t="s">
        <v>55</v>
      </c>
      <c r="E16" s="145"/>
      <c r="F16" s="145"/>
      <c r="G16" s="145"/>
    </row>
    <row r="17" spans="3:7" x14ac:dyDescent="0.2">
      <c r="C17" s="231" t="s">
        <v>17</v>
      </c>
      <c r="D17" s="134" t="s">
        <v>56</v>
      </c>
      <c r="E17" s="135"/>
      <c r="F17" s="135"/>
      <c r="G17" s="135"/>
    </row>
    <row r="18" spans="3:7" x14ac:dyDescent="0.2">
      <c r="C18" s="231" t="s">
        <v>17</v>
      </c>
      <c r="D18" s="134" t="s">
        <v>57</v>
      </c>
      <c r="E18" s="135"/>
      <c r="F18" s="135"/>
      <c r="G18" s="135"/>
    </row>
    <row r="19" spans="3:7" x14ac:dyDescent="0.2">
      <c r="C19" s="231" t="s">
        <v>17</v>
      </c>
      <c r="D19" s="134" t="s">
        <v>60</v>
      </c>
      <c r="E19" s="135"/>
      <c r="F19" s="135"/>
      <c r="G19" s="135"/>
    </row>
    <row r="20" spans="3:7" x14ac:dyDescent="0.2">
      <c r="C20" s="231" t="s">
        <v>61</v>
      </c>
      <c r="D20" s="134" t="s">
        <v>62</v>
      </c>
      <c r="E20" s="135" t="s">
        <v>17</v>
      </c>
      <c r="F20" s="135" t="s">
        <v>17</v>
      </c>
      <c r="G20" s="135"/>
    </row>
    <row r="21" spans="3:7" x14ac:dyDescent="0.2">
      <c r="C21" s="231" t="s">
        <v>63</v>
      </c>
      <c r="D21" s="134" t="s">
        <v>64</v>
      </c>
      <c r="E21" s="135"/>
      <c r="F21" s="135"/>
      <c r="G21" s="135"/>
    </row>
    <row r="22" spans="3:7" x14ac:dyDescent="0.2">
      <c r="C22" s="231" t="s">
        <v>17</v>
      </c>
      <c r="D22" s="131" t="s">
        <v>90</v>
      </c>
      <c r="E22" s="135"/>
      <c r="F22" s="135"/>
      <c r="G22" s="135"/>
    </row>
    <row r="23" spans="3:7" x14ac:dyDescent="0.2">
      <c r="C23" s="125" t="s">
        <v>65</v>
      </c>
      <c r="D23" s="128" t="s">
        <v>66</v>
      </c>
      <c r="E23" s="129">
        <v>0</v>
      </c>
      <c r="F23" s="129">
        <v>0</v>
      </c>
      <c r="G23" s="129">
        <v>0</v>
      </c>
    </row>
    <row r="24" spans="3:7" x14ac:dyDescent="0.2">
      <c r="C24" s="233"/>
      <c r="D24" s="138"/>
      <c r="E24" s="139"/>
      <c r="F24" s="139"/>
      <c r="G24" s="139"/>
    </row>
    <row r="25" spans="3:7" ht="25.5" x14ac:dyDescent="0.2">
      <c r="C25" s="238" t="s">
        <v>67</v>
      </c>
      <c r="D25" s="239" t="s">
        <v>68</v>
      </c>
      <c r="E25" s="240">
        <f>SUM(E26:E27)</f>
        <v>0</v>
      </c>
      <c r="F25" s="240">
        <f>SUM(F26:F27)</f>
        <v>0</v>
      </c>
      <c r="G25" s="240">
        <f>SUM(G26:G27)</f>
        <v>0</v>
      </c>
    </row>
    <row r="26" spans="3:7" x14ac:dyDescent="0.2">
      <c r="C26" s="231" t="s">
        <v>17</v>
      </c>
      <c r="D26" s="148"/>
      <c r="E26" s="145"/>
      <c r="F26" s="145"/>
      <c r="G26" s="145"/>
    </row>
    <row r="27" spans="3:7" x14ac:dyDescent="0.2">
      <c r="C27" s="231" t="s">
        <v>17</v>
      </c>
      <c r="D27" s="148" t="s">
        <v>64</v>
      </c>
      <c r="E27" s="135"/>
      <c r="F27" s="135"/>
      <c r="G27" s="135"/>
    </row>
    <row r="28" spans="3:7" x14ac:dyDescent="0.2">
      <c r="C28" s="125" t="s">
        <v>17</v>
      </c>
      <c r="D28" s="128" t="s">
        <v>69</v>
      </c>
      <c r="E28" s="129">
        <f>+E23+E25</f>
        <v>0</v>
      </c>
      <c r="F28" s="129">
        <f>+F23+F25</f>
        <v>0</v>
      </c>
      <c r="G28" s="129">
        <f>+G23+G25</f>
        <v>0</v>
      </c>
    </row>
    <row r="29" spans="3:7" x14ac:dyDescent="0.2">
      <c r="C29" s="231" t="s">
        <v>17</v>
      </c>
      <c r="D29" s="131" t="s">
        <v>17</v>
      </c>
      <c r="E29" s="145"/>
      <c r="F29" s="145"/>
      <c r="G29" s="145"/>
    </row>
    <row r="30" spans="3:7" x14ac:dyDescent="0.2">
      <c r="C30" s="125" t="s">
        <v>17</v>
      </c>
      <c r="D30" s="128" t="s">
        <v>70</v>
      </c>
      <c r="E30" s="129">
        <f>+E11+E23</f>
        <v>1222000</v>
      </c>
      <c r="F30" s="129">
        <f>+F11+F23</f>
        <v>1222000</v>
      </c>
      <c r="G30" s="129">
        <f>+G11+G23</f>
        <v>553523</v>
      </c>
    </row>
    <row r="31" spans="3:7" x14ac:dyDescent="0.2">
      <c r="C31" s="231" t="s">
        <v>17</v>
      </c>
      <c r="D31" s="131" t="s">
        <v>17</v>
      </c>
      <c r="E31" s="145"/>
      <c r="F31" s="145"/>
      <c r="G31" s="145"/>
    </row>
    <row r="32" spans="3:7" x14ac:dyDescent="0.2">
      <c r="C32" s="125" t="s">
        <v>17</v>
      </c>
      <c r="D32" s="128" t="s">
        <v>71</v>
      </c>
      <c r="E32" s="129">
        <f>E7+E23+E25</f>
        <v>1222000</v>
      </c>
      <c r="F32" s="129">
        <f>F7+F23+F25</f>
        <v>1222000</v>
      </c>
      <c r="G32" s="129">
        <f>G7+G23+G25</f>
        <v>553523</v>
      </c>
    </row>
    <row r="33" spans="3:7" x14ac:dyDescent="0.2">
      <c r="C33" s="241"/>
      <c r="D33" s="151"/>
      <c r="E33" s="242"/>
      <c r="F33" s="242"/>
      <c r="G33" s="242"/>
    </row>
    <row r="34" spans="3:7" x14ac:dyDescent="0.2">
      <c r="C34" s="231" t="s">
        <v>17</v>
      </c>
      <c r="D34" s="131" t="s">
        <v>72</v>
      </c>
      <c r="E34" s="135">
        <v>0</v>
      </c>
      <c r="F34" s="135">
        <v>0</v>
      </c>
      <c r="G34" s="135">
        <v>25</v>
      </c>
    </row>
    <row r="35" spans="3:7" x14ac:dyDescent="0.2">
      <c r="C35" s="231" t="s">
        <v>17</v>
      </c>
      <c r="D35" s="131" t="s">
        <v>73</v>
      </c>
      <c r="E35" s="135"/>
      <c r="F35" s="135"/>
      <c r="G35" s="135"/>
    </row>
    <row r="37" spans="3:7" ht="39" customHeight="1" x14ac:dyDescent="0.2">
      <c r="C37" s="259" t="s">
        <v>91</v>
      </c>
      <c r="D37" s="259"/>
      <c r="E37" s="259"/>
      <c r="F37" s="259"/>
      <c r="G37" s="259"/>
    </row>
    <row r="38" spans="3:7" ht="33.75" customHeight="1" x14ac:dyDescent="0.2">
      <c r="C38" s="259" t="s">
        <v>92</v>
      </c>
      <c r="D38" s="259"/>
      <c r="E38" s="259"/>
      <c r="F38" s="259"/>
      <c r="G38" s="259"/>
    </row>
    <row r="41" spans="3:7" ht="13.5" x14ac:dyDescent="0.2">
      <c r="C41" s="263" t="s">
        <v>74</v>
      </c>
      <c r="D41" s="263"/>
      <c r="E41" s="263"/>
      <c r="F41" s="263"/>
      <c r="G41" s="263"/>
    </row>
    <row r="43" spans="3:7" ht="25.5" x14ac:dyDescent="0.2">
      <c r="C43" s="125" t="s">
        <v>52</v>
      </c>
      <c r="D43" s="126" t="s">
        <v>75</v>
      </c>
      <c r="E43" s="126" t="s">
        <v>1</v>
      </c>
      <c r="F43" s="126" t="s">
        <v>2</v>
      </c>
      <c r="G43" s="126" t="s">
        <v>3</v>
      </c>
    </row>
    <row r="44" spans="3:7" x14ac:dyDescent="0.2">
      <c r="C44" s="125" t="s">
        <v>53</v>
      </c>
      <c r="D44" s="128" t="s">
        <v>76</v>
      </c>
      <c r="E44" s="149"/>
      <c r="F44" s="149"/>
      <c r="G44" s="149"/>
    </row>
    <row r="45" spans="3:7" x14ac:dyDescent="0.2">
      <c r="C45" s="231" t="s">
        <v>17</v>
      </c>
      <c r="D45" s="131" t="s">
        <v>55</v>
      </c>
      <c r="E45" s="135"/>
      <c r="F45" s="135"/>
      <c r="G45" s="135"/>
    </row>
    <row r="46" spans="3:7" x14ac:dyDescent="0.2">
      <c r="C46" s="231" t="s">
        <v>17</v>
      </c>
      <c r="D46" s="131" t="s">
        <v>56</v>
      </c>
      <c r="E46" s="135"/>
      <c r="F46" s="135"/>
      <c r="G46" s="135"/>
    </row>
    <row r="47" spans="3:7" x14ac:dyDescent="0.2">
      <c r="C47" s="231" t="s">
        <v>17</v>
      </c>
      <c r="D47" s="131" t="s">
        <v>57</v>
      </c>
      <c r="E47" s="135"/>
      <c r="F47" s="135"/>
      <c r="G47" s="135"/>
    </row>
    <row r="48" spans="3:7" x14ac:dyDescent="0.2">
      <c r="C48" s="125">
        <v>1</v>
      </c>
      <c r="D48" s="128" t="s">
        <v>58</v>
      </c>
      <c r="E48" s="149"/>
      <c r="F48" s="149"/>
      <c r="G48" s="149"/>
    </row>
    <row r="49" spans="3:7" x14ac:dyDescent="0.2">
      <c r="C49" s="231" t="s">
        <v>17</v>
      </c>
      <c r="D49" s="131" t="s">
        <v>55</v>
      </c>
      <c r="E49" s="135"/>
      <c r="F49" s="135"/>
      <c r="G49" s="135"/>
    </row>
    <row r="50" spans="3:7" x14ac:dyDescent="0.2">
      <c r="C50" s="231" t="s">
        <v>17</v>
      </c>
      <c r="D50" s="131" t="s">
        <v>56</v>
      </c>
      <c r="E50" s="135"/>
      <c r="F50" s="135"/>
      <c r="G50" s="135"/>
    </row>
    <row r="51" spans="3:7" x14ac:dyDescent="0.2">
      <c r="C51" s="231" t="s">
        <v>17</v>
      </c>
      <c r="D51" s="131" t="s">
        <v>57</v>
      </c>
      <c r="E51" s="135"/>
      <c r="F51" s="135"/>
      <c r="G51" s="135"/>
    </row>
    <row r="52" spans="3:7" x14ac:dyDescent="0.2">
      <c r="C52" s="125">
        <v>2</v>
      </c>
      <c r="D52" s="128" t="s">
        <v>59</v>
      </c>
      <c r="E52" s="149"/>
      <c r="F52" s="149"/>
      <c r="G52" s="149"/>
    </row>
    <row r="53" spans="3:7" x14ac:dyDescent="0.2">
      <c r="C53" s="231" t="s">
        <v>17</v>
      </c>
      <c r="D53" s="131" t="s">
        <v>55</v>
      </c>
      <c r="E53" s="135"/>
      <c r="F53" s="135"/>
      <c r="G53" s="135"/>
    </row>
    <row r="54" spans="3:7" x14ac:dyDescent="0.2">
      <c r="C54" s="231" t="s">
        <v>17</v>
      </c>
      <c r="D54" s="131" t="s">
        <v>56</v>
      </c>
      <c r="E54" s="135"/>
      <c r="F54" s="135"/>
      <c r="G54" s="135"/>
    </row>
    <row r="55" spans="3:7" x14ac:dyDescent="0.2">
      <c r="C55" s="231" t="s">
        <v>17</v>
      </c>
      <c r="D55" s="131" t="s">
        <v>57</v>
      </c>
      <c r="E55" s="135"/>
      <c r="F55" s="135"/>
      <c r="G55" s="135"/>
    </row>
    <row r="56" spans="3:7" x14ac:dyDescent="0.2">
      <c r="C56" s="231"/>
      <c r="D56" s="131"/>
      <c r="E56" s="135"/>
      <c r="F56" s="135"/>
      <c r="G56" s="135"/>
    </row>
    <row r="57" spans="3:7" x14ac:dyDescent="0.2">
      <c r="C57" s="125" t="s">
        <v>65</v>
      </c>
      <c r="D57" s="128" t="s">
        <v>66</v>
      </c>
      <c r="E57" s="149"/>
      <c r="F57" s="149"/>
      <c r="G57" s="149"/>
    </row>
    <row r="58" spans="3:7" x14ac:dyDescent="0.2">
      <c r="C58" s="231"/>
      <c r="D58" s="131"/>
      <c r="E58" s="135"/>
      <c r="F58" s="135"/>
      <c r="G58" s="135"/>
    </row>
    <row r="59" spans="3:7" x14ac:dyDescent="0.2">
      <c r="C59" s="125" t="s">
        <v>67</v>
      </c>
      <c r="D59" s="128" t="s">
        <v>68</v>
      </c>
      <c r="E59" s="149"/>
      <c r="F59" s="149"/>
      <c r="G59" s="149"/>
    </row>
    <row r="60" spans="3:7" x14ac:dyDescent="0.2">
      <c r="C60" s="231"/>
      <c r="D60" s="131"/>
      <c r="E60" s="135"/>
      <c r="F60" s="135"/>
      <c r="G60" s="135"/>
    </row>
    <row r="61" spans="3:7" x14ac:dyDescent="0.2">
      <c r="C61" s="125" t="s">
        <v>17</v>
      </c>
      <c r="D61" s="128" t="s">
        <v>69</v>
      </c>
      <c r="E61" s="149"/>
      <c r="F61" s="149"/>
      <c r="G61" s="149"/>
    </row>
    <row r="62" spans="3:7" x14ac:dyDescent="0.2">
      <c r="C62" s="231" t="s">
        <v>17</v>
      </c>
      <c r="D62" s="131" t="s">
        <v>17</v>
      </c>
      <c r="E62" s="135"/>
      <c r="F62" s="135"/>
      <c r="G62" s="135"/>
    </row>
    <row r="63" spans="3:7" x14ac:dyDescent="0.2">
      <c r="C63" s="125" t="s">
        <v>17</v>
      </c>
      <c r="D63" s="128" t="s">
        <v>70</v>
      </c>
      <c r="E63" s="149"/>
      <c r="F63" s="149"/>
      <c r="G63" s="149"/>
    </row>
    <row r="64" spans="3:7" x14ac:dyDescent="0.2">
      <c r="C64" s="231" t="s">
        <v>17</v>
      </c>
      <c r="D64" s="131" t="s">
        <v>17</v>
      </c>
      <c r="E64" s="135"/>
      <c r="F64" s="135"/>
      <c r="G64" s="135"/>
    </row>
    <row r="65" spans="3:7" x14ac:dyDescent="0.2">
      <c r="C65" s="125" t="s">
        <v>17</v>
      </c>
      <c r="D65" s="128" t="s">
        <v>71</v>
      </c>
      <c r="E65" s="149"/>
      <c r="F65" s="149"/>
      <c r="G65" s="149"/>
    </row>
    <row r="66" spans="3:7" x14ac:dyDescent="0.2">
      <c r="C66" s="231" t="s">
        <v>17</v>
      </c>
      <c r="D66" s="131" t="s">
        <v>72</v>
      </c>
      <c r="E66" s="135"/>
      <c r="F66" s="135"/>
      <c r="G66" s="135"/>
    </row>
    <row r="67" spans="3:7" x14ac:dyDescent="0.2">
      <c r="C67" s="231" t="s">
        <v>17</v>
      </c>
      <c r="D67" s="131" t="s">
        <v>73</v>
      </c>
      <c r="E67" s="135"/>
      <c r="F67" s="135"/>
      <c r="G67" s="135"/>
    </row>
    <row r="68" spans="3:7" x14ac:dyDescent="0.2">
      <c r="C68" s="262" t="s">
        <v>77</v>
      </c>
      <c r="D68" s="262"/>
      <c r="E68" s="262"/>
      <c r="F68" s="262"/>
      <c r="G68" s="262"/>
    </row>
  </sheetData>
  <mergeCells count="5">
    <mergeCell ref="C4:G4"/>
    <mergeCell ref="C37:G37"/>
    <mergeCell ref="C38:G38"/>
    <mergeCell ref="C41:G41"/>
    <mergeCell ref="C68:G6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33"/>
  <sheetViews>
    <sheetView topLeftCell="A16" zoomScale="110" zoomScaleNormal="110" workbookViewId="0">
      <selection activeCell="K18" sqref="K18"/>
    </sheetView>
  </sheetViews>
  <sheetFormatPr defaultColWidth="11.5703125" defaultRowHeight="12" x14ac:dyDescent="0.2"/>
  <cols>
    <col min="1" max="2" width="11.5703125" style="48"/>
    <col min="3" max="3" width="11.85546875" style="48" customWidth="1"/>
    <col min="4" max="4" width="56.140625" style="48" customWidth="1"/>
    <col min="5" max="5" width="12.85546875" style="48" customWidth="1"/>
    <col min="6" max="6" width="11.28515625" style="48" customWidth="1"/>
    <col min="7" max="7" width="11.5703125" style="48" customWidth="1"/>
    <col min="8" max="10" width="11.5703125" style="48"/>
    <col min="11" max="12" width="13.42578125" style="48" bestFit="1" customWidth="1"/>
    <col min="13" max="16384" width="11.5703125" style="48"/>
  </cols>
  <sheetData>
    <row r="1" spans="3:13" ht="12.75" customHeight="1" x14ac:dyDescent="0.2"/>
    <row r="5" spans="3:13" ht="62.25" customHeight="1" x14ac:dyDescent="0.2">
      <c r="C5" s="264" t="s">
        <v>134</v>
      </c>
      <c r="D5" s="264"/>
      <c r="E5" s="264"/>
      <c r="F5" s="264"/>
      <c r="G5" s="264"/>
    </row>
    <row r="8" spans="3:13" ht="64.5" customHeight="1" x14ac:dyDescent="0.2">
      <c r="C8" s="264" t="s">
        <v>135</v>
      </c>
      <c r="D8" s="264"/>
      <c r="E8" s="264"/>
      <c r="F8" s="264"/>
      <c r="G8" s="264"/>
    </row>
    <row r="9" spans="3:13" x14ac:dyDescent="0.2">
      <c r="C9" s="265" t="s">
        <v>78</v>
      </c>
      <c r="D9" s="265"/>
      <c r="E9" s="265"/>
      <c r="F9" s="265"/>
      <c r="G9" s="265"/>
    </row>
    <row r="10" spans="3:13" x14ac:dyDescent="0.2">
      <c r="C10" s="50"/>
    </row>
    <row r="11" spans="3:13" ht="37.5" customHeight="1" x14ac:dyDescent="0.2">
      <c r="C11" s="267" t="s">
        <v>256</v>
      </c>
      <c r="D11" s="267" t="s">
        <v>79</v>
      </c>
      <c r="E11" s="266" t="s">
        <v>80</v>
      </c>
      <c r="F11" s="266"/>
      <c r="G11" s="266"/>
    </row>
    <row r="12" spans="3:13" ht="24" x14ac:dyDescent="0.2">
      <c r="C12" s="268"/>
      <c r="D12" s="268"/>
      <c r="E12" s="51" t="s">
        <v>1</v>
      </c>
      <c r="F12" s="51" t="s">
        <v>81</v>
      </c>
      <c r="G12" s="51" t="s">
        <v>3</v>
      </c>
    </row>
    <row r="13" spans="3:13" x14ac:dyDescent="0.2">
      <c r="C13" s="153" t="s">
        <v>128</v>
      </c>
      <c r="D13" s="153" t="s">
        <v>10</v>
      </c>
      <c r="E13" s="154">
        <f>+E14+E27+E30</f>
        <v>173237.8</v>
      </c>
      <c r="F13" s="154">
        <f t="shared" ref="F13:G13" si="0">+F14+F27+F30</f>
        <v>164314.29999999999</v>
      </c>
      <c r="G13" s="154">
        <f t="shared" si="0"/>
        <v>87600.377000000008</v>
      </c>
    </row>
    <row r="14" spans="3:13" ht="24" x14ac:dyDescent="0.2">
      <c r="C14" s="49" t="s">
        <v>101</v>
      </c>
      <c r="D14" s="52" t="s">
        <v>255</v>
      </c>
      <c r="E14" s="53">
        <f>SUM(E15:E26)</f>
        <v>170396.3</v>
      </c>
      <c r="F14" s="53">
        <f t="shared" ref="F14:G14" si="1">SUM(F15:F26)</f>
        <v>161472.79999999999</v>
      </c>
      <c r="G14" s="53">
        <f t="shared" si="1"/>
        <v>86372.103000000003</v>
      </c>
      <c r="K14" s="54"/>
      <c r="L14" s="54"/>
      <c r="M14" s="54"/>
    </row>
    <row r="15" spans="3:13" ht="36" x14ac:dyDescent="0.2">
      <c r="C15" s="49" t="s">
        <v>103</v>
      </c>
      <c r="D15" s="55" t="s">
        <v>257</v>
      </c>
      <c r="E15" s="112">
        <f>+Прил.7_Pr1!$E$37/1000</f>
        <v>6924.3</v>
      </c>
      <c r="F15" s="112">
        <f>+Прил.7_Pr1!$F$37/1000</f>
        <v>6924.3</v>
      </c>
      <c r="G15" s="112">
        <f>+Прил.7_Pr1!$G$37/1000</f>
        <v>6157.4359999999997</v>
      </c>
      <c r="K15" s="54"/>
      <c r="L15" s="54"/>
      <c r="M15" s="54"/>
    </row>
    <row r="16" spans="3:13" ht="48" x14ac:dyDescent="0.2">
      <c r="C16" s="49" t="s">
        <v>105</v>
      </c>
      <c r="D16" s="55" t="s">
        <v>258</v>
      </c>
      <c r="E16" s="112">
        <f>+Прил.7_Pr2!E34/1000</f>
        <v>481.8</v>
      </c>
      <c r="F16" s="112">
        <f>+Прил.7_Pr2!F34/1000</f>
        <v>481.8</v>
      </c>
      <c r="G16" s="112">
        <f>+Прил.7_Pr2!G34/1000</f>
        <v>633.23299999999995</v>
      </c>
      <c r="K16" s="54"/>
      <c r="L16" s="54"/>
      <c r="M16" s="54"/>
    </row>
    <row r="17" spans="3:13" ht="24" x14ac:dyDescent="0.2">
      <c r="C17" s="49" t="s">
        <v>141</v>
      </c>
      <c r="D17" s="55" t="s">
        <v>259</v>
      </c>
      <c r="E17" s="112">
        <f>+Прил.7_Pr3!E36/1000</f>
        <v>18065.900000000001</v>
      </c>
      <c r="F17" s="112">
        <f>+Прил.7_Pr3!F36/1000</f>
        <v>9142.4</v>
      </c>
      <c r="G17" s="112">
        <f>+Прил.7_Pr3!G36/1000</f>
        <v>6750.7569999999996</v>
      </c>
      <c r="K17" s="54"/>
      <c r="L17" s="54"/>
      <c r="M17" s="54"/>
    </row>
    <row r="18" spans="3:13" ht="24" x14ac:dyDescent="0.2">
      <c r="C18" s="49" t="s">
        <v>143</v>
      </c>
      <c r="D18" s="55" t="s">
        <v>260</v>
      </c>
      <c r="E18" s="112">
        <f>+Прил.7_Pr4!E32/1000</f>
        <v>252.8</v>
      </c>
      <c r="F18" s="112">
        <f>+Прил.7_Pr4!F32/1000</f>
        <v>252.8</v>
      </c>
      <c r="G18" s="112">
        <f>+Прил.7_Pr4!G32/1000</f>
        <v>45.655999999999999</v>
      </c>
      <c r="K18" s="54"/>
      <c r="L18" s="54"/>
      <c r="M18" s="54"/>
    </row>
    <row r="19" spans="3:13" ht="24" x14ac:dyDescent="0.2">
      <c r="C19" s="49" t="s">
        <v>145</v>
      </c>
      <c r="D19" s="55" t="s">
        <v>146</v>
      </c>
      <c r="E19" s="112">
        <f>+Прил.7_Pr5!E32/1000</f>
        <v>385</v>
      </c>
      <c r="F19" s="112">
        <f>+Прил.7_Pr5!F32/1000</f>
        <v>385</v>
      </c>
      <c r="G19" s="112">
        <f>+Прил.7_Pr5!G32/1000</f>
        <v>220.74</v>
      </c>
      <c r="K19" s="54"/>
      <c r="L19" s="54"/>
      <c r="M19" s="54"/>
    </row>
    <row r="20" spans="3:13" ht="24" x14ac:dyDescent="0.2">
      <c r="C20" s="49" t="s">
        <v>147</v>
      </c>
      <c r="D20" s="55" t="s">
        <v>127</v>
      </c>
      <c r="E20" s="112">
        <f>+Прил.7_Pr6!E41/1000</f>
        <v>6844.5</v>
      </c>
      <c r="F20" s="112">
        <f>+Прил.7_Pr6!F41/1000</f>
        <v>6844.5</v>
      </c>
      <c r="G20" s="112">
        <f>+Прил.7_Pr6!G41/1000</f>
        <v>1128.28</v>
      </c>
      <c r="K20" s="54"/>
      <c r="L20" s="54"/>
      <c r="M20" s="54"/>
    </row>
    <row r="21" spans="3:13" ht="36" x14ac:dyDescent="0.2">
      <c r="C21" s="49" t="s">
        <v>148</v>
      </c>
      <c r="D21" s="55" t="s">
        <v>261</v>
      </c>
      <c r="E21" s="112">
        <f>+Прил.7_Pr7!E35/1000</f>
        <v>147.30000000000001</v>
      </c>
      <c r="F21" s="112">
        <f>+Прил.7_Pr7!F35/1000</f>
        <v>147.30000000000001</v>
      </c>
      <c r="G21" s="112">
        <f>+Прил.7_Pr7!G35/1000</f>
        <v>200.90199999999999</v>
      </c>
      <c r="K21" s="54"/>
      <c r="L21" s="54"/>
      <c r="M21" s="54"/>
    </row>
    <row r="22" spans="3:13" ht="24" x14ac:dyDescent="0.2">
      <c r="C22" s="49" t="s">
        <v>150</v>
      </c>
      <c r="D22" s="55" t="s">
        <v>262</v>
      </c>
      <c r="E22" s="112">
        <f>+Прил.7_Pr8!E32/1000</f>
        <v>50</v>
      </c>
      <c r="F22" s="112">
        <f>+Прил.7_Pr8!F32/1000</f>
        <v>50</v>
      </c>
      <c r="G22" s="112">
        <f>+Прил.7_Pr8!G32/1000</f>
        <v>3.4089999999999998</v>
      </c>
      <c r="K22" s="54"/>
      <c r="L22" s="54"/>
      <c r="M22" s="54"/>
    </row>
    <row r="23" spans="3:13" ht="24" x14ac:dyDescent="0.2">
      <c r="C23" s="49" t="s">
        <v>152</v>
      </c>
      <c r="D23" s="55" t="s">
        <v>153</v>
      </c>
      <c r="E23" s="112">
        <f>+Прил.7_Pr9!E32/1000</f>
        <v>0</v>
      </c>
      <c r="F23" s="112">
        <f>+Прил.7_Pr9!F32/1000</f>
        <v>0</v>
      </c>
      <c r="G23" s="112">
        <f>+Прил.7_Pr9!G32/1000</f>
        <v>15.747999999999999</v>
      </c>
      <c r="K23" s="54"/>
      <c r="L23" s="54"/>
      <c r="M23" s="54"/>
    </row>
    <row r="24" spans="3:13" ht="24" x14ac:dyDescent="0.2">
      <c r="C24" s="49" t="s">
        <v>154</v>
      </c>
      <c r="D24" s="55" t="s">
        <v>155</v>
      </c>
      <c r="E24" s="112">
        <f>+Прил.7_Pr10!E32/1000</f>
        <v>460</v>
      </c>
      <c r="F24" s="112">
        <f>+Прил.7_Pr10!F32/1000</f>
        <v>460</v>
      </c>
      <c r="G24" s="112">
        <f>+Прил.7_Pr10!G32/1000</f>
        <v>223.61</v>
      </c>
      <c r="K24" s="54"/>
      <c r="L24" s="54"/>
      <c r="M24" s="54"/>
    </row>
    <row r="25" spans="3:13" ht="24" x14ac:dyDescent="0.2">
      <c r="C25" s="49" t="s">
        <v>156</v>
      </c>
      <c r="D25" s="55" t="s">
        <v>158</v>
      </c>
      <c r="E25" s="112">
        <f>+Прил.7_Pr11!E32/1000</f>
        <v>37291.699999999997</v>
      </c>
      <c r="F25" s="112">
        <f>+Прил.7_Pr11!F32/1000</f>
        <v>37291.699999999997</v>
      </c>
      <c r="G25" s="112">
        <f>+Прил.7_Pr11!G32/1000</f>
        <v>19112.006000000001</v>
      </c>
      <c r="K25" s="54"/>
      <c r="L25" s="54"/>
      <c r="M25" s="54"/>
    </row>
    <row r="26" spans="3:13" ht="24" x14ac:dyDescent="0.2">
      <c r="C26" s="49" t="s">
        <v>157</v>
      </c>
      <c r="D26" s="55" t="s">
        <v>263</v>
      </c>
      <c r="E26" s="112">
        <f>+Прил.7_Pr12!E34/1000</f>
        <v>99493</v>
      </c>
      <c r="F26" s="112">
        <f>+Прил.7_Pr12!F34/1000</f>
        <v>99493</v>
      </c>
      <c r="G26" s="112">
        <f>+Прил.7_Pr12!G34/1000</f>
        <v>51880.326000000001</v>
      </c>
      <c r="K26" s="54"/>
      <c r="L26" s="54"/>
      <c r="M26" s="54"/>
    </row>
    <row r="27" spans="3:13" ht="27" customHeight="1" x14ac:dyDescent="0.2">
      <c r="C27" s="49" t="s">
        <v>107</v>
      </c>
      <c r="D27" s="52" t="s">
        <v>264</v>
      </c>
      <c r="E27" s="53">
        <f>SUM(E28:E29)</f>
        <v>1619.5</v>
      </c>
      <c r="F27" s="53">
        <f t="shared" ref="F27:G27" si="2">SUM(F28:F29)</f>
        <v>1619.5</v>
      </c>
      <c r="G27" s="53">
        <f t="shared" si="2"/>
        <v>674.75099999999998</v>
      </c>
      <c r="K27" s="54"/>
      <c r="L27" s="54"/>
      <c r="M27" s="54"/>
    </row>
    <row r="28" spans="3:13" x14ac:dyDescent="0.2">
      <c r="C28" s="49" t="s">
        <v>109</v>
      </c>
      <c r="D28" s="55" t="s">
        <v>110</v>
      </c>
      <c r="E28" s="112">
        <f>+Прил.7_Pr13!E35/1000</f>
        <v>1112.2</v>
      </c>
      <c r="F28" s="112">
        <f>+Прил.7_Pr13!F35/1000</f>
        <v>1112.2</v>
      </c>
      <c r="G28" s="112">
        <f>+Прил.7_Pr13!G35/1000</f>
        <v>461.80599999999998</v>
      </c>
    </row>
    <row r="29" spans="3:13" x14ac:dyDescent="0.2">
      <c r="C29" s="49" t="s">
        <v>111</v>
      </c>
      <c r="D29" s="55" t="s">
        <v>112</v>
      </c>
      <c r="E29" s="112">
        <f>+Прил.7_Pr14!E33/1000</f>
        <v>507.3</v>
      </c>
      <c r="F29" s="112">
        <f>+Прил.7_Pr14!F33/1000</f>
        <v>507.3</v>
      </c>
      <c r="G29" s="112">
        <f>+Прил.7_Pr14!G33/1000</f>
        <v>212.94499999999999</v>
      </c>
    </row>
    <row r="30" spans="3:13" ht="36" x14ac:dyDescent="0.2">
      <c r="C30" s="49" t="s">
        <v>113</v>
      </c>
      <c r="D30" s="52" t="s">
        <v>265</v>
      </c>
      <c r="E30" s="53">
        <f>+E31</f>
        <v>1222</v>
      </c>
      <c r="F30" s="53">
        <f t="shared" ref="F30:G30" si="3">+F31</f>
        <v>1222</v>
      </c>
      <c r="G30" s="53">
        <f t="shared" si="3"/>
        <v>553.52300000000002</v>
      </c>
    </row>
    <row r="31" spans="3:13" ht="36" x14ac:dyDescent="0.2">
      <c r="C31" s="49" t="s">
        <v>115</v>
      </c>
      <c r="D31" s="55" t="s">
        <v>161</v>
      </c>
      <c r="E31" s="112">
        <f>+Прил.7_Pr15!E32/1000</f>
        <v>1222</v>
      </c>
      <c r="F31" s="112">
        <f>+Прил.7_Pr15!F32/1000</f>
        <v>1222</v>
      </c>
      <c r="G31" s="112">
        <f>+Прил.7_Pr15!G32/1000</f>
        <v>553.52300000000002</v>
      </c>
    </row>
    <row r="33" spans="5:7" x14ac:dyDescent="0.2">
      <c r="E33" s="54">
        <f>+E14+E27+E30</f>
        <v>173237.8</v>
      </c>
      <c r="F33" s="54">
        <f t="shared" ref="F33:G33" si="4">+F14+F27+F30</f>
        <v>164314.29999999999</v>
      </c>
      <c r="G33" s="54">
        <f t="shared" si="4"/>
        <v>87600.377000000008</v>
      </c>
    </row>
  </sheetData>
  <mergeCells count="6">
    <mergeCell ref="C5:G5"/>
    <mergeCell ref="C8:G8"/>
    <mergeCell ref="C9:G9"/>
    <mergeCell ref="E11:G11"/>
    <mergeCell ref="D11:D12"/>
    <mergeCell ref="C11:C12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3"/>
  <sheetViews>
    <sheetView zoomScale="85" zoomScaleNormal="85" workbookViewId="0">
      <selection activeCell="C3" sqref="C3:F3"/>
    </sheetView>
  </sheetViews>
  <sheetFormatPr defaultColWidth="11.5703125" defaultRowHeight="18.75" x14ac:dyDescent="0.3"/>
  <cols>
    <col min="1" max="1" width="11.5703125" style="14"/>
    <col min="2" max="2" width="7.5703125" style="14" customWidth="1"/>
    <col min="3" max="3" width="69.42578125" style="14" customWidth="1"/>
    <col min="4" max="4" width="21.140625" style="14" customWidth="1"/>
    <col min="5" max="5" width="20.85546875" style="14" customWidth="1"/>
    <col min="6" max="6" width="18.140625" style="14" customWidth="1"/>
    <col min="7" max="16384" width="11.5703125" style="14"/>
  </cols>
  <sheetData>
    <row r="3" spans="3:6" ht="77.25" customHeight="1" x14ac:dyDescent="0.3">
      <c r="C3" s="269" t="s">
        <v>98</v>
      </c>
      <c r="D3" s="269"/>
      <c r="E3" s="269"/>
      <c r="F3" s="269"/>
    </row>
    <row r="6" spans="3:6" ht="60" customHeight="1" x14ac:dyDescent="0.3">
      <c r="C6" s="25" t="s">
        <v>96</v>
      </c>
      <c r="D6" s="270" t="s">
        <v>50</v>
      </c>
      <c r="E6" s="272" t="s">
        <v>82</v>
      </c>
      <c r="F6" s="272" t="s">
        <v>83</v>
      </c>
    </row>
    <row r="7" spans="3:6" x14ac:dyDescent="0.3">
      <c r="C7" s="26" t="s">
        <v>84</v>
      </c>
      <c r="D7" s="271"/>
      <c r="E7" s="273"/>
      <c r="F7" s="273"/>
    </row>
    <row r="8" spans="3:6" x14ac:dyDescent="0.3">
      <c r="C8" s="21" t="s">
        <v>85</v>
      </c>
      <c r="D8" s="27"/>
      <c r="E8" s="27"/>
      <c r="F8" s="27"/>
    </row>
    <row r="9" spans="3:6" x14ac:dyDescent="0.3">
      <c r="C9" s="21" t="s">
        <v>86</v>
      </c>
      <c r="D9" s="27"/>
      <c r="E9" s="27"/>
      <c r="F9" s="27"/>
    </row>
    <row r="10" spans="3:6" x14ac:dyDescent="0.3">
      <c r="C10" s="21" t="s">
        <v>87</v>
      </c>
      <c r="D10" s="27"/>
      <c r="E10" s="27"/>
      <c r="F10" s="27"/>
    </row>
    <row r="11" spans="3:6" x14ac:dyDescent="0.3">
      <c r="C11" s="21" t="s">
        <v>95</v>
      </c>
      <c r="D11" s="27"/>
      <c r="E11" s="27"/>
      <c r="F11" s="27"/>
    </row>
    <row r="13" spans="3:6" x14ac:dyDescent="0.3">
      <c r="C13" s="14" t="s">
        <v>97</v>
      </c>
    </row>
  </sheetData>
  <mergeCells count="4">
    <mergeCell ref="C3:F3"/>
    <mergeCell ref="D6:D7"/>
    <mergeCell ref="E6:E7"/>
    <mergeCell ref="F6:F7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48"/>
  <sheetViews>
    <sheetView zoomScale="90" zoomScaleNormal="90" workbookViewId="0">
      <selection activeCell="K8" sqref="K8:K15"/>
    </sheetView>
  </sheetViews>
  <sheetFormatPr defaultColWidth="11.5703125" defaultRowHeight="12.75" x14ac:dyDescent="0.2"/>
  <cols>
    <col min="1" max="1" width="11.5703125" customWidth="1"/>
    <col min="2" max="2" width="31.7109375" customWidth="1"/>
    <col min="3" max="4" width="15.85546875" customWidth="1"/>
    <col min="5" max="5" width="12.7109375" customWidth="1"/>
    <col min="6" max="6" width="12.42578125" hidden="1" customWidth="1"/>
    <col min="7" max="7" width="18.42578125" hidden="1" customWidth="1"/>
    <col min="8" max="8" width="13" customWidth="1"/>
    <col min="9" max="9" width="12.42578125" customWidth="1"/>
    <col min="10" max="10" width="10.7109375" customWidth="1"/>
    <col min="11" max="11" width="11.5703125" customWidth="1"/>
    <col min="12" max="12" width="11.7109375" customWidth="1"/>
    <col min="13" max="13" width="11.42578125" customWidth="1"/>
  </cols>
  <sheetData>
    <row r="4" spans="1:13" ht="18.75" x14ac:dyDescent="0.2">
      <c r="A4" s="287" t="s">
        <v>11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</row>
    <row r="5" spans="1:13" ht="21.75" customHeight="1" x14ac:dyDescent="0.2">
      <c r="A5" s="274" t="s">
        <v>131</v>
      </c>
      <c r="B5" s="274" t="s">
        <v>13</v>
      </c>
      <c r="C5" s="274" t="s">
        <v>1</v>
      </c>
      <c r="D5" s="274" t="s">
        <v>2</v>
      </c>
      <c r="E5" s="277" t="s">
        <v>133</v>
      </c>
      <c r="F5" s="278"/>
      <c r="G5" s="278"/>
      <c r="H5" s="278"/>
      <c r="I5" s="278"/>
      <c r="J5" s="278"/>
      <c r="K5" s="278"/>
      <c r="L5" s="278"/>
      <c r="M5" s="279"/>
    </row>
    <row r="6" spans="1:13" ht="38.25" customHeight="1" x14ac:dyDescent="0.2">
      <c r="A6" s="275"/>
      <c r="B6" s="275"/>
      <c r="C6" s="275"/>
      <c r="D6" s="275"/>
      <c r="E6" s="280" t="s">
        <v>132</v>
      </c>
      <c r="F6" s="281"/>
      <c r="G6" s="282"/>
      <c r="H6" s="286" t="s">
        <v>15</v>
      </c>
      <c r="I6" s="286"/>
      <c r="J6" s="286"/>
      <c r="K6" s="286" t="s">
        <v>16</v>
      </c>
      <c r="L6" s="286"/>
      <c r="M6" s="286"/>
    </row>
    <row r="7" spans="1:13" ht="92.25" customHeight="1" x14ac:dyDescent="0.2">
      <c r="A7" s="276"/>
      <c r="B7" s="276"/>
      <c r="C7" s="276"/>
      <c r="D7" s="276"/>
      <c r="E7" s="283"/>
      <c r="F7" s="284"/>
      <c r="G7" s="285"/>
      <c r="H7" s="56" t="s">
        <v>18</v>
      </c>
      <c r="I7" s="57" t="s">
        <v>19</v>
      </c>
      <c r="J7" s="57" t="s">
        <v>20</v>
      </c>
      <c r="K7" s="56" t="s">
        <v>18</v>
      </c>
      <c r="L7" s="57" t="s">
        <v>19</v>
      </c>
      <c r="M7" s="57" t="s">
        <v>20</v>
      </c>
    </row>
    <row r="8" spans="1:13" ht="15.75" x14ac:dyDescent="0.25">
      <c r="A8" s="45" t="s">
        <v>128</v>
      </c>
      <c r="B8" s="46" t="s">
        <v>18</v>
      </c>
      <c r="C8" s="47">
        <f t="shared" ref="C8:D8" si="0">+C9+C12+C15</f>
        <v>173237800</v>
      </c>
      <c r="D8" s="47">
        <f t="shared" si="0"/>
        <v>173237800</v>
      </c>
      <c r="E8" s="47">
        <f>+E9+E12+E15</f>
        <v>87600377</v>
      </c>
      <c r="F8" s="47">
        <f t="shared" ref="F8:L8" si="1">+F9+F12+F15</f>
        <v>25140740</v>
      </c>
      <c r="G8" s="47" t="e">
        <f t="shared" si="1"/>
        <v>#REF!</v>
      </c>
      <c r="H8" s="47">
        <f>+H9+H12+H15</f>
        <v>73173487</v>
      </c>
      <c r="I8" s="47">
        <f t="shared" si="1"/>
        <v>73173487</v>
      </c>
      <c r="J8" s="47">
        <f t="shared" si="1"/>
        <v>0</v>
      </c>
      <c r="K8" s="47">
        <f t="shared" si="1"/>
        <v>14426890</v>
      </c>
      <c r="L8" s="47">
        <f t="shared" si="1"/>
        <v>14426890</v>
      </c>
      <c r="M8" s="47">
        <f>+'Приложение № 2б'!M8</f>
        <v>0</v>
      </c>
    </row>
    <row r="9" spans="1:13" ht="47.25" x14ac:dyDescent="0.2">
      <c r="A9" s="36" t="s">
        <v>101</v>
      </c>
      <c r="B9" s="37" t="s">
        <v>102</v>
      </c>
      <c r="C9" s="167">
        <v>170396300</v>
      </c>
      <c r="D9" s="167">
        <v>170396300</v>
      </c>
      <c r="E9" s="115">
        <f>+H9+K9</f>
        <v>86372103</v>
      </c>
      <c r="F9" s="115">
        <f t="shared" ref="F9:J9" si="2">SUM(F10:F11)</f>
        <v>19303180</v>
      </c>
      <c r="G9" s="115" t="e">
        <f t="shared" si="2"/>
        <v>#REF!</v>
      </c>
      <c r="H9" s="115">
        <f>SUM(I9:J9)</f>
        <v>71948415</v>
      </c>
      <c r="I9" s="115">
        <f>+'Приложение № 2б'!I8</f>
        <v>71948415</v>
      </c>
      <c r="J9" s="115">
        <f t="shared" si="2"/>
        <v>0</v>
      </c>
      <c r="K9" s="115">
        <f>SUM(L9:M9)</f>
        <v>14423688</v>
      </c>
      <c r="L9" s="116">
        <f>+'Приложение № 2б'!L8</f>
        <v>14423688</v>
      </c>
      <c r="M9" s="116">
        <f>+'Приложение № 2б'!M8</f>
        <v>0</v>
      </c>
    </row>
    <row r="10" spans="1:13" ht="63" hidden="1" x14ac:dyDescent="0.2">
      <c r="A10" s="38" t="s">
        <v>103</v>
      </c>
      <c r="B10" s="39" t="s">
        <v>104</v>
      </c>
      <c r="C10" s="165">
        <f>+'Приложение № 2б'!E9</f>
        <v>6157436</v>
      </c>
      <c r="D10" s="165">
        <f>+'Приложение № 2б'!F9</f>
        <v>6157436</v>
      </c>
      <c r="E10" s="115">
        <f t="shared" ref="E10:E15" si="3">+H10+K10</f>
        <v>6157436</v>
      </c>
      <c r="F10" s="115">
        <f t="shared" ref="F10:G10" si="4">SUM(F11:F12)</f>
        <v>11895860</v>
      </c>
      <c r="G10" s="115" t="e">
        <f t="shared" si="4"/>
        <v>#REF!</v>
      </c>
      <c r="H10" s="115">
        <f t="shared" ref="H10:H15" si="5">SUM(I10:J10)</f>
        <v>0</v>
      </c>
      <c r="I10" s="115">
        <f>+'Приложение № 2б'!I9</f>
        <v>0</v>
      </c>
      <c r="J10" s="115">
        <f t="shared" ref="J10" si="6">SUM(J11:J12)</f>
        <v>0</v>
      </c>
      <c r="K10" s="115">
        <f t="shared" ref="K10:K12" si="7">SUM(L10:M10)</f>
        <v>6157436</v>
      </c>
      <c r="L10" s="116">
        <f>+'Приложение № 2б'!L9</f>
        <v>6157436</v>
      </c>
      <c r="M10" s="116">
        <f>+'Приложение № 2б'!M9</f>
        <v>0</v>
      </c>
    </row>
    <row r="11" spans="1:13" ht="94.5" hidden="1" x14ac:dyDescent="0.2">
      <c r="A11" s="38" t="s">
        <v>105</v>
      </c>
      <c r="B11" s="39" t="s">
        <v>106</v>
      </c>
      <c r="C11" s="165">
        <f>+'Приложение № 2б'!E10</f>
        <v>633233</v>
      </c>
      <c r="D11" s="165">
        <f>+'Приложение № 2б'!F10</f>
        <v>633233</v>
      </c>
      <c r="E11" s="115">
        <f t="shared" si="3"/>
        <v>633233</v>
      </c>
      <c r="F11" s="115">
        <f t="shared" ref="F11:G11" si="8">SUM(F12:F13)</f>
        <v>7407320</v>
      </c>
      <c r="G11" s="115" t="e">
        <f t="shared" si="8"/>
        <v>#REF!</v>
      </c>
      <c r="H11" s="115">
        <f t="shared" si="5"/>
        <v>65690</v>
      </c>
      <c r="I11" s="115">
        <f>+'Приложение № 2б'!I10</f>
        <v>65690</v>
      </c>
      <c r="J11" s="115">
        <f t="shared" ref="J11" si="9">SUM(J12:J13)</f>
        <v>0</v>
      </c>
      <c r="K11" s="115">
        <f t="shared" si="7"/>
        <v>567543</v>
      </c>
      <c r="L11" s="116">
        <f>+'Приложение № 2б'!L10</f>
        <v>567543</v>
      </c>
      <c r="M11" s="116">
        <f>+'Приложение № 2б'!M10</f>
        <v>0</v>
      </c>
    </row>
    <row r="12" spans="1:13" ht="31.5" x14ac:dyDescent="0.2">
      <c r="A12" s="36" t="s">
        <v>107</v>
      </c>
      <c r="B12" s="37" t="s">
        <v>108</v>
      </c>
      <c r="C12" s="167">
        <v>1619500</v>
      </c>
      <c r="D12" s="167">
        <v>1619500</v>
      </c>
      <c r="E12" s="115">
        <f t="shared" si="3"/>
        <v>674751</v>
      </c>
      <c r="F12" s="115">
        <f t="shared" ref="F12:G12" si="10">SUM(F13:F14)</f>
        <v>4488540</v>
      </c>
      <c r="G12" s="115" t="e">
        <f t="shared" si="10"/>
        <v>#REF!</v>
      </c>
      <c r="H12" s="115">
        <f>SUM(I12:J12)</f>
        <v>671549</v>
      </c>
      <c r="I12" s="115">
        <f>+'Приложение № 2б'!I21</f>
        <v>671549</v>
      </c>
      <c r="J12" s="115">
        <f>+'Приложение № 2б'!J12</f>
        <v>0</v>
      </c>
      <c r="K12" s="115">
        <f t="shared" si="7"/>
        <v>3202</v>
      </c>
      <c r="L12" s="116">
        <f>+'Приложение № 2б'!L21</f>
        <v>3202</v>
      </c>
      <c r="M12" s="116">
        <f>+'Приложение № 2б'!M21</f>
        <v>0</v>
      </c>
    </row>
    <row r="13" spans="1:13" ht="31.5" hidden="1" x14ac:dyDescent="0.2">
      <c r="A13" s="38" t="s">
        <v>109</v>
      </c>
      <c r="B13" s="39" t="s">
        <v>110</v>
      </c>
      <c r="C13" s="165">
        <f>+'Приложение № 2б'!E22</f>
        <v>461806</v>
      </c>
      <c r="D13" s="165">
        <f>+'Приложение № 2б'!F22</f>
        <v>461806</v>
      </c>
      <c r="E13" s="115">
        <f t="shared" si="3"/>
        <v>220740</v>
      </c>
      <c r="F13" s="115">
        <f t="shared" ref="F13:G13" si="11">SUM(F14:F15)</f>
        <v>2918780</v>
      </c>
      <c r="G13" s="115" t="e">
        <f t="shared" si="11"/>
        <v>#REF!</v>
      </c>
      <c r="H13" s="115">
        <f t="shared" si="5"/>
        <v>220740</v>
      </c>
      <c r="I13" s="115">
        <f>+'Приложение № 2б'!I13</f>
        <v>220740</v>
      </c>
      <c r="J13" s="115">
        <f>+'Приложение № 2б'!J13</f>
        <v>0</v>
      </c>
      <c r="K13" s="115">
        <f t="shared" ref="K13:K15" si="12">SUM(L13:M13)</f>
        <v>0</v>
      </c>
      <c r="L13" s="116">
        <f>+'Приложение № 2б'!L22</f>
        <v>0</v>
      </c>
      <c r="M13" s="116">
        <f>+'Приложение № 2б'!M22</f>
        <v>0</v>
      </c>
    </row>
    <row r="14" spans="1:13" ht="31.5" hidden="1" x14ac:dyDescent="0.2">
      <c r="A14" s="38" t="s">
        <v>111</v>
      </c>
      <c r="B14" s="39" t="s">
        <v>112</v>
      </c>
      <c r="C14" s="165">
        <f>+'Приложение № 2б'!E23</f>
        <v>212945</v>
      </c>
      <c r="D14" s="165">
        <f>+'Приложение № 2б'!F23</f>
        <v>212945</v>
      </c>
      <c r="E14" s="115">
        <f t="shared" si="3"/>
        <v>3202</v>
      </c>
      <c r="F14" s="115">
        <f t="shared" ref="F14:G14" si="13">SUM(F15:F16)</f>
        <v>1569760</v>
      </c>
      <c r="G14" s="115" t="e">
        <f t="shared" si="13"/>
        <v>#REF!</v>
      </c>
      <c r="H14" s="115">
        <f t="shared" si="5"/>
        <v>0</v>
      </c>
      <c r="I14" s="115">
        <f>+'Приложение № 2б'!I14</f>
        <v>0</v>
      </c>
      <c r="J14" s="115">
        <f>+'Приложение № 2б'!J14</f>
        <v>0</v>
      </c>
      <c r="K14" s="115">
        <f t="shared" si="12"/>
        <v>3202</v>
      </c>
      <c r="L14" s="116">
        <f>+'Приложение № 2б'!L23</f>
        <v>3202</v>
      </c>
      <c r="M14" s="116">
        <f>+'Приложение № 2б'!M23</f>
        <v>0</v>
      </c>
    </row>
    <row r="15" spans="1:13" ht="47.25" x14ac:dyDescent="0.2">
      <c r="A15" s="36" t="s">
        <v>113</v>
      </c>
      <c r="B15" s="37" t="s">
        <v>114</v>
      </c>
      <c r="C15" s="167">
        <v>1222000</v>
      </c>
      <c r="D15" s="167">
        <v>1222000</v>
      </c>
      <c r="E15" s="115">
        <f t="shared" si="3"/>
        <v>553523</v>
      </c>
      <c r="F15" s="115">
        <f t="shared" ref="F15:G15" si="14">SUM(F16:F17)</f>
        <v>1349020</v>
      </c>
      <c r="G15" s="115" t="e">
        <f t="shared" si="14"/>
        <v>#REF!</v>
      </c>
      <c r="H15" s="115">
        <f t="shared" si="5"/>
        <v>553523</v>
      </c>
      <c r="I15" s="115">
        <f>+'Приложение № 2б'!I24</f>
        <v>553523</v>
      </c>
      <c r="J15" s="115">
        <f>+'Приложение № 2б'!J24</f>
        <v>0</v>
      </c>
      <c r="K15" s="115">
        <f t="shared" si="12"/>
        <v>0</v>
      </c>
      <c r="L15" s="116">
        <f>+'Приложение № 2б'!L24</f>
        <v>0</v>
      </c>
      <c r="M15" s="116">
        <f>+'Приложение № 2б'!M24</f>
        <v>0</v>
      </c>
    </row>
    <row r="16" spans="1:13" ht="47.25" hidden="1" x14ac:dyDescent="0.2">
      <c r="A16" s="38" t="s">
        <v>115</v>
      </c>
      <c r="B16" s="39" t="s">
        <v>116</v>
      </c>
      <c r="C16" s="58" t="e">
        <f>+'Приложение № 2а'!#REF!</f>
        <v>#REF!</v>
      </c>
      <c r="D16" s="58" t="e">
        <f>+'Приложение № 2а'!#REF!</f>
        <v>#REF!</v>
      </c>
      <c r="E16" s="59" t="e">
        <f t="shared" ref="E16:E22" si="15">+F16+G16</f>
        <v>#REF!</v>
      </c>
      <c r="F16" s="60">
        <f t="shared" ref="F16:G22" si="16">+I16+L16</f>
        <v>220740</v>
      </c>
      <c r="G16" s="60" t="e">
        <f t="shared" si="16"/>
        <v>#REF!</v>
      </c>
      <c r="H16" s="59">
        <f t="shared" ref="H16:H22" si="17">SUM(I16:J16)</f>
        <v>220740</v>
      </c>
      <c r="I16" s="60">
        <f>+Прил.7_Pr5!G7</f>
        <v>220740</v>
      </c>
      <c r="J16" s="60">
        <f>+Прил.7_Pr5!G15</f>
        <v>0</v>
      </c>
      <c r="K16" s="59" t="e">
        <f t="shared" ref="K16:K22" si="18">SUM(L16:M16)</f>
        <v>#REF!</v>
      </c>
      <c r="L16" s="60">
        <f>+Прил.7_Pr5!G23</f>
        <v>0</v>
      </c>
      <c r="M16" s="60" t="e">
        <f>+Прил.7_Pr5!#REF!</f>
        <v>#REF!</v>
      </c>
    </row>
    <row r="17" spans="1:13" ht="31.5" hidden="1" x14ac:dyDescent="0.2">
      <c r="A17" s="38" t="s">
        <v>117</v>
      </c>
      <c r="B17" s="39" t="s">
        <v>118</v>
      </c>
      <c r="C17" s="58" t="e">
        <f>+'Приложение № 2а'!#REF!</f>
        <v>#REF!</v>
      </c>
      <c r="D17" s="58" t="e">
        <f>+'Приложение № 2а'!#REF!</f>
        <v>#REF!</v>
      </c>
      <c r="E17" s="59" t="e">
        <f t="shared" si="15"/>
        <v>#REF!</v>
      </c>
      <c r="F17" s="60">
        <f t="shared" si="16"/>
        <v>1128280</v>
      </c>
      <c r="G17" s="60" t="e">
        <f t="shared" si="16"/>
        <v>#REF!</v>
      </c>
      <c r="H17" s="59">
        <f t="shared" si="17"/>
        <v>0</v>
      </c>
      <c r="I17" s="60">
        <f>+Прил.7_Pr6!G7</f>
        <v>0</v>
      </c>
      <c r="J17" s="60">
        <f>+Прил.7_Pr6!G15</f>
        <v>0</v>
      </c>
      <c r="K17" s="59" t="e">
        <f t="shared" si="18"/>
        <v>#REF!</v>
      </c>
      <c r="L17" s="60">
        <f>+Прил.7_Pr6!G23</f>
        <v>1128280</v>
      </c>
      <c r="M17" s="60" t="e">
        <f>+Прил.7_Pr5!#REF!</f>
        <v>#REF!</v>
      </c>
    </row>
    <row r="18" spans="1:13" ht="47.25" hidden="1" x14ac:dyDescent="0.2">
      <c r="A18" s="38" t="s">
        <v>119</v>
      </c>
      <c r="B18" s="39" t="s">
        <v>120</v>
      </c>
      <c r="C18" s="58" t="e">
        <f>+'Приложение № 2а'!#REF!</f>
        <v>#REF!</v>
      </c>
      <c r="D18" s="58" t="e">
        <f>+'Приложение № 2а'!#REF!</f>
        <v>#REF!</v>
      </c>
      <c r="E18" s="59" t="e">
        <f t="shared" si="15"/>
        <v>#REF!</v>
      </c>
      <c r="F18" s="60">
        <f t="shared" si="16"/>
        <v>200902</v>
      </c>
      <c r="G18" s="60" t="e">
        <f t="shared" si="16"/>
        <v>#REF!</v>
      </c>
      <c r="H18" s="59">
        <f t="shared" si="17"/>
        <v>200902</v>
      </c>
      <c r="I18" s="60">
        <f>+Прил.7_Pr7!G7</f>
        <v>200902</v>
      </c>
      <c r="J18" s="60">
        <f>+Прил.7_Pr7!G15</f>
        <v>0</v>
      </c>
      <c r="K18" s="59" t="e">
        <f t="shared" si="18"/>
        <v>#REF!</v>
      </c>
      <c r="L18" s="60">
        <f>+Прил.7_Pr7!G23</f>
        <v>0</v>
      </c>
      <c r="M18" s="60" t="e">
        <f>+Прил.7_Pr6!#REF!</f>
        <v>#REF!</v>
      </c>
    </row>
    <row r="19" spans="1:13" ht="31.5" hidden="1" x14ac:dyDescent="0.2">
      <c r="A19" s="38" t="s">
        <v>121</v>
      </c>
      <c r="B19" s="39" t="s">
        <v>122</v>
      </c>
      <c r="C19" s="58" t="e">
        <f>+'Приложение № 2а'!#REF!</f>
        <v>#REF!</v>
      </c>
      <c r="D19" s="58" t="e">
        <f>+'Приложение № 2а'!#REF!</f>
        <v>#REF!</v>
      </c>
      <c r="E19" s="59" t="e">
        <f t="shared" si="15"/>
        <v>#REF!</v>
      </c>
      <c r="F19" s="60">
        <f t="shared" si="16"/>
        <v>3409</v>
      </c>
      <c r="G19" s="60" t="e">
        <f t="shared" si="16"/>
        <v>#REF!</v>
      </c>
      <c r="H19" s="59">
        <f t="shared" si="17"/>
        <v>3409</v>
      </c>
      <c r="I19" s="60">
        <f>+Прил.7_Pr8!G7</f>
        <v>3409</v>
      </c>
      <c r="J19" s="60">
        <f>+Прил.7_Pr8!G51</f>
        <v>0</v>
      </c>
      <c r="K19" s="59" t="e">
        <f t="shared" si="18"/>
        <v>#REF!</v>
      </c>
      <c r="L19" s="60">
        <f>+Прил.7_Pr8!G23</f>
        <v>0</v>
      </c>
      <c r="M19" s="60" t="e">
        <f>+Прил.7_Pr8!#REF!</f>
        <v>#REF!</v>
      </c>
    </row>
    <row r="20" spans="1:13" ht="47.25" hidden="1" x14ac:dyDescent="0.2">
      <c r="A20" s="38" t="s">
        <v>123</v>
      </c>
      <c r="B20" s="39" t="s">
        <v>120</v>
      </c>
      <c r="C20" s="58" t="e">
        <f>+'Приложение № 2а'!#REF!</f>
        <v>#REF!</v>
      </c>
      <c r="D20" s="58" t="e">
        <f>+'Приложение № 2а'!#REF!</f>
        <v>#REF!</v>
      </c>
      <c r="E20" s="59" t="e">
        <f t="shared" si="15"/>
        <v>#REF!</v>
      </c>
      <c r="F20" s="60">
        <f t="shared" si="16"/>
        <v>15748</v>
      </c>
      <c r="G20" s="60" t="e">
        <f t="shared" si="16"/>
        <v>#REF!</v>
      </c>
      <c r="H20" s="59">
        <f t="shared" si="17"/>
        <v>15748</v>
      </c>
      <c r="I20" s="60">
        <f>+Прил.7_Pr9!G7</f>
        <v>15748</v>
      </c>
      <c r="J20" s="60">
        <f>+Прил.7_Pr9!G15</f>
        <v>0</v>
      </c>
      <c r="K20" s="59" t="e">
        <f t="shared" si="18"/>
        <v>#REF!</v>
      </c>
      <c r="L20" s="60">
        <f>+Прил.7_Pr9!G23</f>
        <v>0</v>
      </c>
      <c r="M20" s="60" t="e">
        <f>+Прил.7_Pr9!#REF!</f>
        <v>#REF!</v>
      </c>
    </row>
    <row r="21" spans="1:13" ht="63" hidden="1" x14ac:dyDescent="0.2">
      <c r="A21" s="38" t="s">
        <v>124</v>
      </c>
      <c r="B21" s="39" t="s">
        <v>125</v>
      </c>
      <c r="C21" s="58" t="e">
        <f>+'Приложение № 2а'!#REF!</f>
        <v>#REF!</v>
      </c>
      <c r="D21" s="58" t="e">
        <f>+'Приложение № 2а'!#REF!</f>
        <v>#REF!</v>
      </c>
      <c r="E21" s="59" t="e">
        <f t="shared" si="15"/>
        <v>#REF!</v>
      </c>
      <c r="F21" s="60">
        <f t="shared" si="16"/>
        <v>223610</v>
      </c>
      <c r="G21" s="60" t="e">
        <f t="shared" si="16"/>
        <v>#REF!</v>
      </c>
      <c r="H21" s="59">
        <f t="shared" si="17"/>
        <v>223610</v>
      </c>
      <c r="I21" s="60">
        <f>+Прил.7_Pr10!G7</f>
        <v>223610</v>
      </c>
      <c r="J21" s="60">
        <f>+Прил.7_Pr10!G15</f>
        <v>0</v>
      </c>
      <c r="K21" s="59" t="e">
        <f t="shared" si="18"/>
        <v>#REF!</v>
      </c>
      <c r="L21" s="60">
        <f>+Прил.7_Pr10!G23</f>
        <v>0</v>
      </c>
      <c r="M21" s="60" t="e">
        <f>+Прил.7_Pr10!#REF!</f>
        <v>#REF!</v>
      </c>
    </row>
    <row r="22" spans="1:13" ht="63" hidden="1" x14ac:dyDescent="0.2">
      <c r="A22" s="38" t="s">
        <v>126</v>
      </c>
      <c r="B22" s="39" t="s">
        <v>127</v>
      </c>
      <c r="C22" s="58" t="e">
        <f>+'Приложение № 2а'!#REF!</f>
        <v>#REF!</v>
      </c>
      <c r="D22" s="58" t="e">
        <f>+'Приложение № 2а'!#REF!</f>
        <v>#REF!</v>
      </c>
      <c r="E22" s="59">
        <f t="shared" si="15"/>
        <v>19112006</v>
      </c>
      <c r="F22" s="60">
        <f t="shared" si="16"/>
        <v>19112006</v>
      </c>
      <c r="G22" s="60">
        <f t="shared" si="16"/>
        <v>0</v>
      </c>
      <c r="H22" s="59">
        <f t="shared" si="17"/>
        <v>19112006</v>
      </c>
      <c r="I22" s="60">
        <f>+Прил.7_Pr11!G7</f>
        <v>19112006</v>
      </c>
      <c r="J22" s="60">
        <f>+Прил.7_Pr11!G15</f>
        <v>0</v>
      </c>
      <c r="K22" s="59">
        <f t="shared" si="18"/>
        <v>0</v>
      </c>
      <c r="L22" s="60">
        <f>+Прил.7_Pr11!G21</f>
        <v>0</v>
      </c>
      <c r="M22" s="60">
        <f>+Прил.7_Pr11!G24</f>
        <v>0</v>
      </c>
    </row>
    <row r="26" spans="1:13" ht="12.75" hidden="1" customHeight="1" x14ac:dyDescent="0.2"/>
    <row r="27" spans="1:13" ht="18.75" hidden="1" customHeight="1" x14ac:dyDescent="0.2">
      <c r="A27" s="274" t="s">
        <v>131</v>
      </c>
      <c r="B27" s="274" t="s">
        <v>13</v>
      </c>
      <c r="C27" s="274" t="s">
        <v>1</v>
      </c>
      <c r="D27" s="274" t="s">
        <v>2</v>
      </c>
      <c r="E27" s="277" t="s">
        <v>133</v>
      </c>
      <c r="F27" s="278"/>
      <c r="G27" s="278"/>
      <c r="H27" s="278"/>
      <c r="I27" s="278"/>
      <c r="J27" s="278"/>
      <c r="K27" s="278"/>
      <c r="L27" s="278"/>
      <c r="M27" s="279"/>
    </row>
    <row r="28" spans="1:13" ht="15.75" hidden="1" customHeight="1" x14ac:dyDescent="0.2">
      <c r="A28" s="275"/>
      <c r="B28" s="275"/>
      <c r="C28" s="275"/>
      <c r="D28" s="275"/>
      <c r="E28" s="280" t="s">
        <v>132</v>
      </c>
      <c r="F28" s="281"/>
      <c r="G28" s="282"/>
      <c r="H28" s="286" t="s">
        <v>15</v>
      </c>
      <c r="I28" s="286"/>
      <c r="J28" s="286"/>
      <c r="K28" s="286" t="s">
        <v>16</v>
      </c>
      <c r="L28" s="286"/>
      <c r="M28" s="286"/>
    </row>
    <row r="29" spans="1:13" ht="110.25" hidden="1" customHeight="1" x14ac:dyDescent="0.2">
      <c r="A29" s="276"/>
      <c r="B29" s="276"/>
      <c r="C29" s="276"/>
      <c r="D29" s="276"/>
      <c r="E29" s="283"/>
      <c r="F29" s="284"/>
      <c r="G29" s="285"/>
      <c r="H29" s="56" t="s">
        <v>18</v>
      </c>
      <c r="I29" s="57" t="s">
        <v>19</v>
      </c>
      <c r="J29" s="57" t="s">
        <v>20</v>
      </c>
      <c r="K29" s="56" t="s">
        <v>18</v>
      </c>
      <c r="L29" s="57" t="s">
        <v>19</v>
      </c>
      <c r="M29" s="57" t="s">
        <v>20</v>
      </c>
    </row>
    <row r="30" spans="1:13" ht="15.75" hidden="1" customHeight="1" x14ac:dyDescent="0.25">
      <c r="A30" s="45" t="s">
        <v>128</v>
      </c>
      <c r="B30" s="46" t="s">
        <v>18</v>
      </c>
      <c r="C30" s="61">
        <v>141246.5</v>
      </c>
      <c r="D30" s="61">
        <v>167761.03688</v>
      </c>
      <c r="E30" s="61">
        <v>159622.10500000001</v>
      </c>
      <c r="F30" s="61">
        <v>159622105</v>
      </c>
      <c r="G30" s="61">
        <v>0</v>
      </c>
      <c r="H30" s="61">
        <v>134650.215</v>
      </c>
      <c r="I30" s="61">
        <v>134650.215</v>
      </c>
      <c r="J30" s="61">
        <v>0</v>
      </c>
      <c r="K30" s="61">
        <v>24971.89</v>
      </c>
      <c r="L30" s="61">
        <v>24971.89</v>
      </c>
      <c r="M30" s="61">
        <v>0</v>
      </c>
    </row>
    <row r="31" spans="1:13" ht="47.25" hidden="1" customHeight="1" x14ac:dyDescent="0.25">
      <c r="A31" s="36" t="s">
        <v>101</v>
      </c>
      <c r="B31" s="37" t="s">
        <v>102</v>
      </c>
      <c r="C31" s="62">
        <v>119546.4</v>
      </c>
      <c r="D31" s="62">
        <v>141882.54688000001</v>
      </c>
      <c r="E31" s="62">
        <v>133938.61300000001</v>
      </c>
      <c r="F31" s="62">
        <v>133938613</v>
      </c>
      <c r="G31" s="62">
        <v>0</v>
      </c>
      <c r="H31" s="62">
        <v>131938.61300000001</v>
      </c>
      <c r="I31" s="62">
        <v>131938.61300000001</v>
      </c>
      <c r="J31" s="62">
        <v>0</v>
      </c>
      <c r="K31" s="62">
        <v>2000</v>
      </c>
      <c r="L31" s="62">
        <v>2000</v>
      </c>
      <c r="M31" s="62">
        <v>0</v>
      </c>
    </row>
    <row r="32" spans="1:13" ht="63" hidden="1" customHeight="1" x14ac:dyDescent="0.25">
      <c r="A32" s="38" t="s">
        <v>103</v>
      </c>
      <c r="B32" s="39" t="s">
        <v>104</v>
      </c>
      <c r="C32" s="63">
        <v>29122200</v>
      </c>
      <c r="D32" s="63">
        <v>40581425</v>
      </c>
      <c r="E32" s="64">
        <v>35628359</v>
      </c>
      <c r="F32" s="65">
        <v>35628359</v>
      </c>
      <c r="G32" s="65">
        <v>0</v>
      </c>
      <c r="H32" s="64">
        <v>33628359</v>
      </c>
      <c r="I32" s="65">
        <v>33628359</v>
      </c>
      <c r="J32" s="65">
        <v>0</v>
      </c>
      <c r="K32" s="64">
        <v>2000000</v>
      </c>
      <c r="L32" s="65">
        <v>2000000</v>
      </c>
      <c r="M32" s="65">
        <v>0</v>
      </c>
    </row>
    <row r="33" spans="1:13" ht="94.5" hidden="1" customHeight="1" x14ac:dyDescent="0.2">
      <c r="A33" s="38" t="s">
        <v>105</v>
      </c>
      <c r="B33" s="39" t="s">
        <v>106</v>
      </c>
      <c r="C33" s="66">
        <v>90424200</v>
      </c>
      <c r="D33" s="66">
        <v>101301121.88</v>
      </c>
      <c r="E33" s="67">
        <v>98310254</v>
      </c>
      <c r="F33" s="68">
        <v>98310254</v>
      </c>
      <c r="G33" s="68">
        <v>0</v>
      </c>
      <c r="H33" s="67">
        <v>98310254</v>
      </c>
      <c r="I33" s="68">
        <v>98310254</v>
      </c>
      <c r="J33" s="68">
        <v>0</v>
      </c>
      <c r="K33" s="67">
        <v>0</v>
      </c>
      <c r="L33" s="68">
        <v>0</v>
      </c>
      <c r="M33" s="68">
        <v>0</v>
      </c>
    </row>
    <row r="34" spans="1:13" ht="31.5" hidden="1" customHeight="1" x14ac:dyDescent="0.2">
      <c r="A34" s="36" t="s">
        <v>107</v>
      </c>
      <c r="B34" s="37" t="s">
        <v>108</v>
      </c>
      <c r="C34" s="69">
        <v>940.1</v>
      </c>
      <c r="D34" s="69">
        <v>1094.8900000000001</v>
      </c>
      <c r="E34" s="69">
        <v>1080.0229999999999</v>
      </c>
      <c r="F34" s="70">
        <v>1080023</v>
      </c>
      <c r="G34" s="70">
        <v>0</v>
      </c>
      <c r="H34" s="69">
        <v>1080.0229999999999</v>
      </c>
      <c r="I34" s="70">
        <v>1080.0229999999999</v>
      </c>
      <c r="J34" s="70">
        <v>0</v>
      </c>
      <c r="K34" s="69">
        <v>0</v>
      </c>
      <c r="L34" s="70">
        <v>0</v>
      </c>
      <c r="M34" s="70">
        <v>0</v>
      </c>
    </row>
    <row r="35" spans="1:13" ht="31.5" hidden="1" customHeight="1" x14ac:dyDescent="0.2">
      <c r="A35" s="38" t="s">
        <v>109</v>
      </c>
      <c r="B35" s="39" t="s">
        <v>110</v>
      </c>
      <c r="C35" s="66">
        <v>664300</v>
      </c>
      <c r="D35" s="66">
        <v>779375</v>
      </c>
      <c r="E35" s="67">
        <v>769680</v>
      </c>
      <c r="F35" s="68">
        <v>769680</v>
      </c>
      <c r="G35" s="68">
        <v>0</v>
      </c>
      <c r="H35" s="67">
        <v>769680</v>
      </c>
      <c r="I35" s="68">
        <v>769680</v>
      </c>
      <c r="J35" s="68">
        <v>0</v>
      </c>
      <c r="K35" s="67">
        <v>0</v>
      </c>
      <c r="L35" s="68">
        <v>0</v>
      </c>
      <c r="M35" s="68">
        <v>0</v>
      </c>
    </row>
    <row r="36" spans="1:13" ht="31.5" hidden="1" customHeight="1" x14ac:dyDescent="0.2">
      <c r="A36" s="38" t="s">
        <v>111</v>
      </c>
      <c r="B36" s="39" t="s">
        <v>112</v>
      </c>
      <c r="C36" s="66">
        <v>275800</v>
      </c>
      <c r="D36" s="66">
        <v>315515</v>
      </c>
      <c r="E36" s="67">
        <v>310343</v>
      </c>
      <c r="F36" s="68">
        <v>310343</v>
      </c>
      <c r="G36" s="68">
        <v>0</v>
      </c>
      <c r="H36" s="67">
        <v>310343</v>
      </c>
      <c r="I36" s="68">
        <v>310343</v>
      </c>
      <c r="J36" s="68">
        <v>0</v>
      </c>
      <c r="K36" s="67">
        <v>0</v>
      </c>
      <c r="L36" s="68">
        <v>0</v>
      </c>
      <c r="M36" s="68">
        <v>0</v>
      </c>
    </row>
    <row r="37" spans="1:13" ht="47.25" hidden="1" customHeight="1" x14ac:dyDescent="0.2">
      <c r="A37" s="36" t="s">
        <v>113</v>
      </c>
      <c r="B37" s="37" t="s">
        <v>114</v>
      </c>
      <c r="C37" s="69">
        <v>20760</v>
      </c>
      <c r="D37" s="69">
        <v>24783.599999999999</v>
      </c>
      <c r="E37" s="69">
        <v>24603.469000000001</v>
      </c>
      <c r="F37" s="69">
        <v>24603469</v>
      </c>
      <c r="G37" s="69">
        <v>0</v>
      </c>
      <c r="H37" s="69">
        <v>1631.579</v>
      </c>
      <c r="I37" s="69">
        <v>1631.579</v>
      </c>
      <c r="J37" s="69">
        <v>0</v>
      </c>
      <c r="K37" s="69">
        <v>22971.89</v>
      </c>
      <c r="L37" s="69">
        <v>22971.89</v>
      </c>
      <c r="M37" s="70">
        <v>0</v>
      </c>
    </row>
    <row r="38" spans="1:13" ht="12.75" hidden="1" customHeight="1" x14ac:dyDescent="0.2"/>
    <row r="39" spans="1:13" ht="12.75" hidden="1" customHeight="1" x14ac:dyDescent="0.2">
      <c r="C39" s="71">
        <f>+C31+C34+C37</f>
        <v>141246.5</v>
      </c>
      <c r="D39" s="71">
        <f t="shared" ref="D39:M39" si="19">+D31+D34+D37</f>
        <v>167761.03688000003</v>
      </c>
      <c r="E39" s="71">
        <f t="shared" si="19"/>
        <v>159622.10500000001</v>
      </c>
      <c r="F39" s="71">
        <f t="shared" si="19"/>
        <v>159622105</v>
      </c>
      <c r="G39" s="71">
        <f t="shared" si="19"/>
        <v>0</v>
      </c>
      <c r="H39" s="71">
        <f t="shared" si="19"/>
        <v>134650.215</v>
      </c>
      <c r="I39" s="71">
        <f t="shared" si="19"/>
        <v>134650.215</v>
      </c>
      <c r="J39" s="71">
        <f t="shared" si="19"/>
        <v>0</v>
      </c>
      <c r="K39" s="71">
        <f t="shared" si="19"/>
        <v>24971.89</v>
      </c>
      <c r="L39" s="71">
        <f t="shared" si="19"/>
        <v>24971.89</v>
      </c>
      <c r="M39" s="71">
        <f t="shared" si="19"/>
        <v>0</v>
      </c>
    </row>
    <row r="40" spans="1:13" ht="12.75" hidden="1" customHeight="1" x14ac:dyDescent="0.2"/>
    <row r="41" spans="1:13" ht="12.75" hidden="1" customHeight="1" x14ac:dyDescent="0.2"/>
    <row r="43" spans="1:13" x14ac:dyDescent="0.2">
      <c r="E43" s="166"/>
    </row>
    <row r="48" spans="1:13" ht="15.75" x14ac:dyDescent="0.25">
      <c r="C48" s="88"/>
    </row>
  </sheetData>
  <mergeCells count="17">
    <mergeCell ref="A4:M4"/>
    <mergeCell ref="H6:J6"/>
    <mergeCell ref="K6:M6"/>
    <mergeCell ref="E5:M5"/>
    <mergeCell ref="A5:A7"/>
    <mergeCell ref="B5:B7"/>
    <mergeCell ref="C5:C7"/>
    <mergeCell ref="D5:D7"/>
    <mergeCell ref="E6:G7"/>
    <mergeCell ref="A27:A29"/>
    <mergeCell ref="B27:B29"/>
    <mergeCell ref="C27:C29"/>
    <mergeCell ref="D27:D29"/>
    <mergeCell ref="E27:M27"/>
    <mergeCell ref="E28:G29"/>
    <mergeCell ref="H28:J28"/>
    <mergeCell ref="K28:M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M29"/>
  <sheetViews>
    <sheetView topLeftCell="B1" zoomScale="85" zoomScaleNormal="85" workbookViewId="0">
      <selection activeCell="C4" sqref="C4:M25"/>
    </sheetView>
  </sheetViews>
  <sheetFormatPr defaultColWidth="11.5703125" defaultRowHeight="12.75" x14ac:dyDescent="0.2"/>
  <cols>
    <col min="1" max="2" width="11.5703125" style="169"/>
    <col min="3" max="3" width="16" style="169" customWidth="1"/>
    <col min="4" max="4" width="67.42578125" style="169" customWidth="1"/>
    <col min="5" max="5" width="17" style="169" customWidth="1"/>
    <col min="6" max="6" width="15" style="169" customWidth="1"/>
    <col min="7" max="7" width="18.42578125" style="169" customWidth="1"/>
    <col min="8" max="8" width="15.85546875" style="169" customWidth="1"/>
    <col min="9" max="9" width="16.5703125" style="169" customWidth="1"/>
    <col min="10" max="10" width="17" style="169" customWidth="1"/>
    <col min="11" max="11" width="20.7109375" style="169" customWidth="1"/>
    <col min="12" max="12" width="17" style="169" customWidth="1"/>
    <col min="13" max="13" width="18.85546875" style="169" customWidth="1"/>
    <col min="14" max="16384" width="11.5703125" style="169"/>
  </cols>
  <sheetData>
    <row r="4" spans="3:13" ht="15.75" x14ac:dyDescent="0.2">
      <c r="C4" s="250" t="s">
        <v>11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3:13" ht="47.25" x14ac:dyDescent="0.2">
      <c r="C5" s="170" t="s">
        <v>12</v>
      </c>
      <c r="D5" s="170" t="s">
        <v>13</v>
      </c>
      <c r="E5" s="251" t="s">
        <v>14</v>
      </c>
      <c r="F5" s="251"/>
      <c r="G5" s="251"/>
      <c r="H5" s="251" t="s">
        <v>15</v>
      </c>
      <c r="I5" s="251"/>
      <c r="J5" s="251"/>
      <c r="K5" s="251" t="s">
        <v>16</v>
      </c>
      <c r="L5" s="251"/>
      <c r="M5" s="251"/>
    </row>
    <row r="6" spans="3:13" ht="78.75" x14ac:dyDescent="0.25">
      <c r="C6" s="171" t="s">
        <v>17</v>
      </c>
      <c r="D6" s="172" t="s">
        <v>286</v>
      </c>
      <c r="E6" s="173" t="s">
        <v>18</v>
      </c>
      <c r="F6" s="174" t="s">
        <v>19</v>
      </c>
      <c r="G6" s="174" t="s">
        <v>20</v>
      </c>
      <c r="H6" s="173" t="s">
        <v>21</v>
      </c>
      <c r="I6" s="174" t="s">
        <v>19</v>
      </c>
      <c r="J6" s="174" t="s">
        <v>20</v>
      </c>
      <c r="K6" s="173" t="s">
        <v>22</v>
      </c>
      <c r="L6" s="174" t="s">
        <v>19</v>
      </c>
      <c r="M6" s="174" t="s">
        <v>20</v>
      </c>
    </row>
    <row r="7" spans="3:13" ht="15.75" x14ac:dyDescent="0.25">
      <c r="C7" s="175" t="s">
        <v>128</v>
      </c>
      <c r="D7" s="176" t="s">
        <v>18</v>
      </c>
      <c r="E7" s="177">
        <f>+E8+E21+E24</f>
        <v>87600377</v>
      </c>
      <c r="F7" s="177">
        <f t="shared" ref="F7:M7" si="0">+F8+F21+F24</f>
        <v>87600377</v>
      </c>
      <c r="G7" s="177">
        <f t="shared" si="0"/>
        <v>0</v>
      </c>
      <c r="H7" s="177">
        <f t="shared" si="0"/>
        <v>73173487</v>
      </c>
      <c r="I7" s="177">
        <f t="shared" si="0"/>
        <v>73173487</v>
      </c>
      <c r="J7" s="177">
        <f t="shared" si="0"/>
        <v>0</v>
      </c>
      <c r="K7" s="177">
        <f t="shared" si="0"/>
        <v>14426890</v>
      </c>
      <c r="L7" s="177">
        <f t="shared" si="0"/>
        <v>14426890</v>
      </c>
      <c r="M7" s="177">
        <f t="shared" si="0"/>
        <v>0</v>
      </c>
    </row>
    <row r="8" spans="3:13" ht="15.75" x14ac:dyDescent="0.25">
      <c r="C8" s="178" t="s">
        <v>101</v>
      </c>
      <c r="D8" s="179" t="s">
        <v>138</v>
      </c>
      <c r="E8" s="180">
        <f>SUM(E9:E20)</f>
        <v>86372103</v>
      </c>
      <c r="F8" s="180">
        <f t="shared" ref="F8:M8" si="1">SUM(F9:F20)</f>
        <v>86372103</v>
      </c>
      <c r="G8" s="180">
        <f t="shared" si="1"/>
        <v>0</v>
      </c>
      <c r="H8" s="180">
        <f t="shared" si="1"/>
        <v>71948415</v>
      </c>
      <c r="I8" s="180">
        <f t="shared" si="1"/>
        <v>71948415</v>
      </c>
      <c r="J8" s="180">
        <f t="shared" si="1"/>
        <v>0</v>
      </c>
      <c r="K8" s="180">
        <f t="shared" si="1"/>
        <v>14423688</v>
      </c>
      <c r="L8" s="180">
        <f t="shared" si="1"/>
        <v>14423688</v>
      </c>
      <c r="M8" s="180">
        <f t="shared" si="1"/>
        <v>0</v>
      </c>
    </row>
    <row r="9" spans="3:13" ht="47.25" x14ac:dyDescent="0.25">
      <c r="C9" s="173" t="s">
        <v>103</v>
      </c>
      <c r="D9" s="181" t="s">
        <v>139</v>
      </c>
      <c r="E9" s="182">
        <f>SUM(F9+G9)</f>
        <v>6157436</v>
      </c>
      <c r="F9" s="182">
        <f>+I9+L9</f>
        <v>6157436</v>
      </c>
      <c r="G9" s="182">
        <f>+J9+M9</f>
        <v>0</v>
      </c>
      <c r="H9" s="182">
        <f>SUM(I9:J9)</f>
        <v>0</v>
      </c>
      <c r="I9" s="182">
        <f>+Прил.7_Pr1!G7</f>
        <v>0</v>
      </c>
      <c r="J9" s="182">
        <f>+Прил.7_Pr1!G15</f>
        <v>0</v>
      </c>
      <c r="K9" s="182">
        <f>SUM(L9:M9)</f>
        <v>6157436</v>
      </c>
      <c r="L9" s="182">
        <f>+Прил.7_Pr1!G23</f>
        <v>6157436</v>
      </c>
      <c r="M9" s="182">
        <f>+Прил.7_Pr1!G30</f>
        <v>0</v>
      </c>
    </row>
    <row r="10" spans="3:13" ht="63" x14ac:dyDescent="0.25">
      <c r="C10" s="173" t="s">
        <v>105</v>
      </c>
      <c r="D10" s="181" t="s">
        <v>140</v>
      </c>
      <c r="E10" s="182">
        <f t="shared" ref="E10:E25" si="2">SUM(F10+G10)</f>
        <v>633233</v>
      </c>
      <c r="F10" s="182">
        <f t="shared" ref="F10:F25" si="3">+I10+L10</f>
        <v>633233</v>
      </c>
      <c r="G10" s="182">
        <f t="shared" ref="G10:G25" si="4">+J10+M10</f>
        <v>0</v>
      </c>
      <c r="H10" s="182">
        <f t="shared" ref="H10:H20" si="5">SUM(I10:J10)</f>
        <v>65690</v>
      </c>
      <c r="I10" s="182">
        <f>+Прил.7_Pr2!G7</f>
        <v>65690</v>
      </c>
      <c r="J10" s="182">
        <f>+Прил.7_Pr2!G15</f>
        <v>0</v>
      </c>
      <c r="K10" s="182">
        <f t="shared" ref="K10:K20" si="6">SUM(L10:M10)</f>
        <v>567543</v>
      </c>
      <c r="L10" s="182">
        <f>+Прил.7_Pr2!G23</f>
        <v>567543</v>
      </c>
      <c r="M10" s="182">
        <f>+Прил.7_Pr2!G27</f>
        <v>0</v>
      </c>
    </row>
    <row r="11" spans="3:13" ht="31.5" x14ac:dyDescent="0.25">
      <c r="C11" s="173" t="s">
        <v>141</v>
      </c>
      <c r="D11" s="181" t="s">
        <v>142</v>
      </c>
      <c r="E11" s="182">
        <f t="shared" si="2"/>
        <v>6750757</v>
      </c>
      <c r="F11" s="182">
        <f t="shared" si="3"/>
        <v>6750757</v>
      </c>
      <c r="G11" s="182">
        <f t="shared" si="4"/>
        <v>0</v>
      </c>
      <c r="H11" s="182">
        <f t="shared" si="5"/>
        <v>180328</v>
      </c>
      <c r="I11" s="182">
        <f>+Прил.7_Pr3!G7</f>
        <v>180328</v>
      </c>
      <c r="J11" s="183">
        <f t="shared" ref="J11" si="7">SUM(J12:J13)</f>
        <v>0</v>
      </c>
      <c r="K11" s="182">
        <f t="shared" si="6"/>
        <v>6570429</v>
      </c>
      <c r="L11" s="183">
        <f>+Прил.7_Pr3!G23</f>
        <v>6570429</v>
      </c>
      <c r="M11" s="182">
        <f>+Прил.7_Pr3!G29</f>
        <v>0</v>
      </c>
    </row>
    <row r="12" spans="3:13" ht="31.5" x14ac:dyDescent="0.25">
      <c r="C12" s="173" t="s">
        <v>143</v>
      </c>
      <c r="D12" s="181" t="s">
        <v>144</v>
      </c>
      <c r="E12" s="182">
        <f t="shared" si="2"/>
        <v>45656</v>
      </c>
      <c r="F12" s="182">
        <f t="shared" si="3"/>
        <v>45656</v>
      </c>
      <c r="G12" s="182">
        <f t="shared" si="4"/>
        <v>0</v>
      </c>
      <c r="H12" s="182">
        <f t="shared" si="5"/>
        <v>45656</v>
      </c>
      <c r="I12" s="182">
        <f>+Прил.7_Pr4!G7</f>
        <v>45656</v>
      </c>
      <c r="J12" s="183">
        <f>+Прил.7_Pr3!G15</f>
        <v>0</v>
      </c>
      <c r="K12" s="182">
        <f t="shared" si="6"/>
        <v>0</v>
      </c>
      <c r="L12" s="183">
        <f>+Прил.7_Pr4!G23</f>
        <v>0</v>
      </c>
      <c r="M12" s="182">
        <f>+Прил.7_Pr4!G25</f>
        <v>0</v>
      </c>
    </row>
    <row r="13" spans="3:13" ht="31.5" x14ac:dyDescent="0.25">
      <c r="C13" s="173" t="s">
        <v>145</v>
      </c>
      <c r="D13" s="181" t="s">
        <v>146</v>
      </c>
      <c r="E13" s="182">
        <f t="shared" si="2"/>
        <v>220740</v>
      </c>
      <c r="F13" s="182">
        <f t="shared" si="3"/>
        <v>220740</v>
      </c>
      <c r="G13" s="182">
        <f t="shared" si="4"/>
        <v>0</v>
      </c>
      <c r="H13" s="182">
        <f t="shared" si="5"/>
        <v>220740</v>
      </c>
      <c r="I13" s="182">
        <f>+Прил.7_Pr5!G7</f>
        <v>220740</v>
      </c>
      <c r="J13" s="183">
        <f>+Прил.7_Pr4!G15</f>
        <v>0</v>
      </c>
      <c r="K13" s="182">
        <f t="shared" si="6"/>
        <v>0</v>
      </c>
      <c r="L13" s="183">
        <v>0</v>
      </c>
      <c r="M13" s="182">
        <f>+Прил.7_Pr1!G34</f>
        <v>0</v>
      </c>
    </row>
    <row r="14" spans="3:13" ht="31.5" x14ac:dyDescent="0.25">
      <c r="C14" s="173" t="s">
        <v>147</v>
      </c>
      <c r="D14" s="181" t="s">
        <v>127</v>
      </c>
      <c r="E14" s="182">
        <f t="shared" si="2"/>
        <v>1128280</v>
      </c>
      <c r="F14" s="182">
        <f t="shared" si="3"/>
        <v>1128280</v>
      </c>
      <c r="G14" s="182">
        <f t="shared" si="4"/>
        <v>0</v>
      </c>
      <c r="H14" s="182">
        <f t="shared" si="5"/>
        <v>0</v>
      </c>
      <c r="I14" s="182">
        <f>+Прил.7_Pr6!G7</f>
        <v>0</v>
      </c>
      <c r="J14" s="183">
        <f t="shared" ref="J14" si="8">SUM(J15:J21)</f>
        <v>0</v>
      </c>
      <c r="K14" s="182">
        <f t="shared" si="6"/>
        <v>1128280</v>
      </c>
      <c r="L14" s="183">
        <f>+Прил.7_Pr6!G23</f>
        <v>1128280</v>
      </c>
      <c r="M14" s="182">
        <v>0</v>
      </c>
    </row>
    <row r="15" spans="3:13" ht="47.25" x14ac:dyDescent="0.25">
      <c r="C15" s="173" t="s">
        <v>148</v>
      </c>
      <c r="D15" s="181" t="s">
        <v>149</v>
      </c>
      <c r="E15" s="182">
        <f t="shared" si="2"/>
        <v>200902</v>
      </c>
      <c r="F15" s="182">
        <f t="shared" si="3"/>
        <v>200902</v>
      </c>
      <c r="G15" s="182">
        <f t="shared" si="4"/>
        <v>0</v>
      </c>
      <c r="H15" s="182">
        <f t="shared" si="5"/>
        <v>200902</v>
      </c>
      <c r="I15" s="182">
        <f>+Прил.7_Pr7!G7</f>
        <v>200902</v>
      </c>
      <c r="J15" s="182">
        <f>+Прил.7_Pr5!G15</f>
        <v>0</v>
      </c>
      <c r="K15" s="182">
        <f t="shared" si="6"/>
        <v>0</v>
      </c>
      <c r="L15" s="182">
        <f>+Прил.7_Pr7!G23</f>
        <v>0</v>
      </c>
      <c r="M15" s="182">
        <v>0</v>
      </c>
    </row>
    <row r="16" spans="3:13" ht="31.5" x14ac:dyDescent="0.25">
      <c r="C16" s="173" t="s">
        <v>150</v>
      </c>
      <c r="D16" s="181" t="s">
        <v>151</v>
      </c>
      <c r="E16" s="182">
        <f t="shared" si="2"/>
        <v>3409</v>
      </c>
      <c r="F16" s="182">
        <f t="shared" si="3"/>
        <v>3409</v>
      </c>
      <c r="G16" s="182">
        <f t="shared" si="4"/>
        <v>0</v>
      </c>
      <c r="H16" s="182">
        <f t="shared" si="5"/>
        <v>3409</v>
      </c>
      <c r="I16" s="182">
        <f>+Прил.7_Pr8!G7</f>
        <v>3409</v>
      </c>
      <c r="J16" s="182">
        <f>+Прил.7_Pr6!G15</f>
        <v>0</v>
      </c>
      <c r="K16" s="182">
        <f t="shared" si="6"/>
        <v>0</v>
      </c>
      <c r="L16" s="182">
        <f>+Прил.7_Pr8!G23</f>
        <v>0</v>
      </c>
      <c r="M16" s="182">
        <v>0</v>
      </c>
    </row>
    <row r="17" spans="3:13" ht="31.5" x14ac:dyDescent="0.25">
      <c r="C17" s="173" t="s">
        <v>152</v>
      </c>
      <c r="D17" s="181" t="s">
        <v>153</v>
      </c>
      <c r="E17" s="182">
        <f t="shared" si="2"/>
        <v>15748</v>
      </c>
      <c r="F17" s="182">
        <f t="shared" si="3"/>
        <v>15748</v>
      </c>
      <c r="G17" s="182">
        <f t="shared" si="4"/>
        <v>0</v>
      </c>
      <c r="H17" s="182">
        <f t="shared" si="5"/>
        <v>15748</v>
      </c>
      <c r="I17" s="182">
        <f>+Прил.7_Pr9!G7</f>
        <v>15748</v>
      </c>
      <c r="J17" s="182">
        <f>+Прил.7_Pr7!G15</f>
        <v>0</v>
      </c>
      <c r="K17" s="182">
        <f t="shared" si="6"/>
        <v>0</v>
      </c>
      <c r="L17" s="182">
        <v>0</v>
      </c>
      <c r="M17" s="182">
        <v>0</v>
      </c>
    </row>
    <row r="18" spans="3:13" ht="31.5" x14ac:dyDescent="0.25">
      <c r="C18" s="173" t="s">
        <v>154</v>
      </c>
      <c r="D18" s="181" t="s">
        <v>155</v>
      </c>
      <c r="E18" s="182">
        <f t="shared" si="2"/>
        <v>223610</v>
      </c>
      <c r="F18" s="182">
        <f t="shared" si="3"/>
        <v>223610</v>
      </c>
      <c r="G18" s="182">
        <f t="shared" si="4"/>
        <v>0</v>
      </c>
      <c r="H18" s="182">
        <f t="shared" si="5"/>
        <v>223610</v>
      </c>
      <c r="I18" s="182">
        <f>+Прил.7_Pr10!G7</f>
        <v>223610</v>
      </c>
      <c r="J18" s="182">
        <f>+Прил.7_Pr8!G51</f>
        <v>0</v>
      </c>
      <c r="K18" s="182">
        <f t="shared" si="6"/>
        <v>0</v>
      </c>
      <c r="L18" s="182">
        <v>0</v>
      </c>
      <c r="M18" s="182">
        <v>0</v>
      </c>
    </row>
    <row r="19" spans="3:13" ht="31.5" x14ac:dyDescent="0.25">
      <c r="C19" s="173" t="s">
        <v>156</v>
      </c>
      <c r="D19" s="181" t="s">
        <v>158</v>
      </c>
      <c r="E19" s="182">
        <f t="shared" si="2"/>
        <v>19112006</v>
      </c>
      <c r="F19" s="182">
        <f t="shared" si="3"/>
        <v>19112006</v>
      </c>
      <c r="G19" s="182">
        <f t="shared" si="4"/>
        <v>0</v>
      </c>
      <c r="H19" s="182">
        <f t="shared" si="5"/>
        <v>19112006</v>
      </c>
      <c r="I19" s="182">
        <f>+Прил.7_Pr11!G7</f>
        <v>19112006</v>
      </c>
      <c r="J19" s="182">
        <f>+Прил.7_Pr9!G15</f>
        <v>0</v>
      </c>
      <c r="K19" s="182">
        <f t="shared" si="6"/>
        <v>0</v>
      </c>
      <c r="L19" s="182">
        <f>+Прил.7_Pr11!G23</f>
        <v>0</v>
      </c>
      <c r="M19" s="182">
        <v>0</v>
      </c>
    </row>
    <row r="20" spans="3:13" ht="31.5" x14ac:dyDescent="0.25">
      <c r="C20" s="173" t="s">
        <v>157</v>
      </c>
      <c r="D20" s="181" t="s">
        <v>159</v>
      </c>
      <c r="E20" s="182">
        <f t="shared" si="2"/>
        <v>51880326</v>
      </c>
      <c r="F20" s="182">
        <f t="shared" si="3"/>
        <v>51880326</v>
      </c>
      <c r="G20" s="182">
        <f t="shared" si="4"/>
        <v>0</v>
      </c>
      <c r="H20" s="182">
        <f t="shared" si="5"/>
        <v>51880326</v>
      </c>
      <c r="I20" s="182">
        <f>+Прил.7_Pr12!G7</f>
        <v>51880326</v>
      </c>
      <c r="J20" s="182">
        <f>+Прил.7_Pr10!G15</f>
        <v>0</v>
      </c>
      <c r="K20" s="182">
        <f t="shared" si="6"/>
        <v>0</v>
      </c>
      <c r="L20" s="182">
        <f>+Прил.7_Pr12!G23</f>
        <v>0</v>
      </c>
      <c r="M20" s="182">
        <v>0</v>
      </c>
    </row>
    <row r="21" spans="3:13" ht="15.75" x14ac:dyDescent="0.25">
      <c r="C21" s="178" t="s">
        <v>107</v>
      </c>
      <c r="D21" s="179" t="s">
        <v>108</v>
      </c>
      <c r="E21" s="184">
        <f>E22+E23</f>
        <v>674751</v>
      </c>
      <c r="F21" s="184">
        <f t="shared" ref="F21:M21" si="9">F22+F23</f>
        <v>674751</v>
      </c>
      <c r="G21" s="184">
        <f t="shared" si="9"/>
        <v>0</v>
      </c>
      <c r="H21" s="184">
        <f t="shared" si="9"/>
        <v>671549</v>
      </c>
      <c r="I21" s="184">
        <f t="shared" si="9"/>
        <v>671549</v>
      </c>
      <c r="J21" s="184">
        <f t="shared" si="9"/>
        <v>0</v>
      </c>
      <c r="K21" s="184">
        <f t="shared" si="9"/>
        <v>3202</v>
      </c>
      <c r="L21" s="184">
        <f t="shared" si="9"/>
        <v>3202</v>
      </c>
      <c r="M21" s="184">
        <f t="shared" si="9"/>
        <v>0</v>
      </c>
    </row>
    <row r="22" spans="3:13" ht="15.75" x14ac:dyDescent="0.25">
      <c r="C22" s="173" t="s">
        <v>109</v>
      </c>
      <c r="D22" s="181" t="s">
        <v>110</v>
      </c>
      <c r="E22" s="182">
        <f t="shared" si="2"/>
        <v>461806</v>
      </c>
      <c r="F22" s="182">
        <f t="shared" si="3"/>
        <v>461806</v>
      </c>
      <c r="G22" s="182">
        <f t="shared" si="4"/>
        <v>0</v>
      </c>
      <c r="H22" s="185">
        <f>+I22+J22</f>
        <v>461806</v>
      </c>
      <c r="I22" s="182">
        <f>+Прил.7_Pr13!G7</f>
        <v>461806</v>
      </c>
      <c r="J22" s="185">
        <v>0</v>
      </c>
      <c r="K22" s="185">
        <f>+L22+M22</f>
        <v>0</v>
      </c>
      <c r="L22" s="186">
        <f>+Прил.7_Pr13!G23</f>
        <v>0</v>
      </c>
      <c r="M22" s="185">
        <v>0</v>
      </c>
    </row>
    <row r="23" spans="3:13" ht="15.75" x14ac:dyDescent="0.25">
      <c r="C23" s="173" t="s">
        <v>111</v>
      </c>
      <c r="D23" s="181" t="s">
        <v>112</v>
      </c>
      <c r="E23" s="182">
        <f t="shared" si="2"/>
        <v>212945</v>
      </c>
      <c r="F23" s="182">
        <f t="shared" si="3"/>
        <v>212945</v>
      </c>
      <c r="G23" s="182">
        <f t="shared" si="4"/>
        <v>0</v>
      </c>
      <c r="H23" s="185">
        <f>+I23+J23</f>
        <v>209743</v>
      </c>
      <c r="I23" s="182">
        <f>+Прил.7_Pr14!G7</f>
        <v>209743</v>
      </c>
      <c r="J23" s="185">
        <v>0</v>
      </c>
      <c r="K23" s="185">
        <f>+L23+M23</f>
        <v>3202</v>
      </c>
      <c r="L23" s="186">
        <f>+Прил.7_Pr14!G23</f>
        <v>3202</v>
      </c>
      <c r="M23" s="185">
        <v>0</v>
      </c>
    </row>
    <row r="24" spans="3:13" ht="31.5" x14ac:dyDescent="0.25">
      <c r="C24" s="178" t="s">
        <v>113</v>
      </c>
      <c r="D24" s="179" t="s">
        <v>160</v>
      </c>
      <c r="E24" s="187">
        <f>E25</f>
        <v>553523</v>
      </c>
      <c r="F24" s="187">
        <f t="shared" ref="F24:M24" si="10">F25</f>
        <v>553523</v>
      </c>
      <c r="G24" s="187">
        <f t="shared" si="10"/>
        <v>0</v>
      </c>
      <c r="H24" s="187">
        <f t="shared" si="10"/>
        <v>553523</v>
      </c>
      <c r="I24" s="187">
        <f t="shared" si="10"/>
        <v>553523</v>
      </c>
      <c r="J24" s="187">
        <f t="shared" si="10"/>
        <v>0</v>
      </c>
      <c r="K24" s="187">
        <f t="shared" si="10"/>
        <v>0</v>
      </c>
      <c r="L24" s="187">
        <f t="shared" si="10"/>
        <v>0</v>
      </c>
      <c r="M24" s="187">
        <f t="shared" si="10"/>
        <v>0</v>
      </c>
    </row>
    <row r="25" spans="3:13" ht="47.25" x14ac:dyDescent="0.25">
      <c r="C25" s="188" t="s">
        <v>115</v>
      </c>
      <c r="D25" s="181" t="s">
        <v>161</v>
      </c>
      <c r="E25" s="182">
        <f t="shared" si="2"/>
        <v>553523</v>
      </c>
      <c r="F25" s="182">
        <f t="shared" si="3"/>
        <v>553523</v>
      </c>
      <c r="G25" s="182">
        <f t="shared" si="4"/>
        <v>0</v>
      </c>
      <c r="H25" s="185">
        <f>+I25+J25</f>
        <v>553523</v>
      </c>
      <c r="I25" s="182">
        <f>+Прил.7_Pr15!G7</f>
        <v>553523</v>
      </c>
      <c r="J25" s="185">
        <v>0</v>
      </c>
      <c r="K25" s="185">
        <f>+L25+M25</f>
        <v>0</v>
      </c>
      <c r="L25" s="186">
        <f>+Прил.7_Pr15!G23</f>
        <v>0</v>
      </c>
      <c r="M25" s="185">
        <v>0</v>
      </c>
    </row>
    <row r="29" spans="3:13" x14ac:dyDescent="0.2">
      <c r="E29" s="189"/>
    </row>
  </sheetData>
  <mergeCells count="4">
    <mergeCell ref="C4:M4"/>
    <mergeCell ref="E5:G5"/>
    <mergeCell ref="H5:J5"/>
    <mergeCell ref="K5:M5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topLeftCell="A19" zoomScale="70" zoomScaleNormal="70" workbookViewId="0">
      <selection activeCell="C28" sqref="C28"/>
    </sheetView>
  </sheetViews>
  <sheetFormatPr defaultColWidth="11.5703125" defaultRowHeight="12.75" x14ac:dyDescent="0.2"/>
  <cols>
    <col min="2" max="2" width="88.42578125" customWidth="1"/>
    <col min="3" max="3" width="19" customWidth="1"/>
    <col min="4" max="4" width="19.42578125" customWidth="1"/>
    <col min="5" max="5" width="18.140625" customWidth="1"/>
    <col min="7" max="7" width="15.7109375" customWidth="1"/>
  </cols>
  <sheetData>
    <row r="2" spans="2:8" ht="18.75" x14ac:dyDescent="0.3">
      <c r="B2" s="8" t="s">
        <v>23</v>
      </c>
      <c r="C2" s="9"/>
      <c r="D2" s="9"/>
      <c r="E2" s="9"/>
    </row>
    <row r="3" spans="2:8" ht="18" x14ac:dyDescent="0.25">
      <c r="B3" s="9"/>
      <c r="C3" s="9"/>
      <c r="D3" s="9"/>
      <c r="E3" s="9"/>
    </row>
    <row r="4" spans="2:8" ht="56.25" x14ac:dyDescent="0.2">
      <c r="B4" s="24" t="s">
        <v>24</v>
      </c>
      <c r="C4" s="25" t="s">
        <v>1</v>
      </c>
      <c r="D4" s="24" t="s">
        <v>2</v>
      </c>
      <c r="E4" s="25" t="s">
        <v>3</v>
      </c>
    </row>
    <row r="5" spans="2:8" ht="18.75" x14ac:dyDescent="0.3">
      <c r="B5" s="12" t="s">
        <v>25</v>
      </c>
      <c r="C5" s="33">
        <f>+C6</f>
        <v>162868300</v>
      </c>
      <c r="D5" s="33">
        <f t="shared" ref="D5:E5" si="0">+D6</f>
        <v>164344834</v>
      </c>
      <c r="E5" s="33">
        <f t="shared" si="0"/>
        <v>77474331</v>
      </c>
      <c r="G5" s="107">
        <f>+'Приложение № 2б'!E7+'Приложение № 2б'!E21</f>
        <v>88275128</v>
      </c>
      <c r="H5" s="107">
        <f>+E5-G5</f>
        <v>-10800797</v>
      </c>
    </row>
    <row r="6" spans="2:8" ht="18.75" x14ac:dyDescent="0.3">
      <c r="B6" s="12" t="s">
        <v>26</v>
      </c>
      <c r="C6" s="33">
        <f>SUM(C8:C10)</f>
        <v>162868300</v>
      </c>
      <c r="D6" s="33">
        <f>SUM(D8:D10)</f>
        <v>164344834</v>
      </c>
      <c r="E6" s="33">
        <f>SUM(E8:E17)</f>
        <v>77474331</v>
      </c>
    </row>
    <row r="7" spans="2:8" ht="18.75" x14ac:dyDescent="0.3">
      <c r="B7" s="13" t="s">
        <v>27</v>
      </c>
      <c r="C7" s="30" t="s">
        <v>17</v>
      </c>
      <c r="D7" s="30" t="s">
        <v>17</v>
      </c>
      <c r="E7" s="30" t="s">
        <v>17</v>
      </c>
    </row>
    <row r="8" spans="2:8" ht="18.75" x14ac:dyDescent="0.3">
      <c r="B8" s="106" t="s">
        <v>99</v>
      </c>
      <c r="C8" s="35">
        <f>+'Приложение № 1 '!C5</f>
        <v>53122300</v>
      </c>
      <c r="D8" s="35">
        <f>+'Приложение № 1 '!D5</f>
        <v>53122300</v>
      </c>
      <c r="E8" s="35">
        <f>+'Приложение № 1 '!E5</f>
        <v>25941568</v>
      </c>
    </row>
    <row r="9" spans="2:8" ht="18.75" x14ac:dyDescent="0.3">
      <c r="B9" s="106" t="s">
        <v>100</v>
      </c>
      <c r="C9" s="35">
        <v>115433300</v>
      </c>
      <c r="D9" s="35">
        <v>117106387</v>
      </c>
      <c r="E9" s="35">
        <v>51589910</v>
      </c>
    </row>
    <row r="10" spans="2:8" ht="18.75" x14ac:dyDescent="0.3">
      <c r="B10" s="13" t="s">
        <v>28</v>
      </c>
      <c r="C10" s="35">
        <f>+C16+C13+C17</f>
        <v>-5687300</v>
      </c>
      <c r="D10" s="35">
        <f>+D16+D13+D17</f>
        <v>-5883853</v>
      </c>
      <c r="E10" s="35"/>
    </row>
    <row r="11" spans="2:8" ht="18.75" x14ac:dyDescent="0.3">
      <c r="B11" s="10" t="s">
        <v>248</v>
      </c>
      <c r="C11" s="35"/>
      <c r="D11" s="35"/>
      <c r="E11" s="35"/>
    </row>
    <row r="12" spans="2:8" ht="18.75" x14ac:dyDescent="0.3">
      <c r="B12" s="10" t="s">
        <v>29</v>
      </c>
      <c r="C12" s="35"/>
      <c r="D12" s="35"/>
      <c r="E12" s="35"/>
    </row>
    <row r="13" spans="2:8" ht="18.75" x14ac:dyDescent="0.3">
      <c r="B13" s="10" t="s">
        <v>249</v>
      </c>
      <c r="C13" s="35">
        <v>-5687300</v>
      </c>
      <c r="D13" s="35">
        <v>-5687300</v>
      </c>
      <c r="E13" s="35" t="s">
        <v>17</v>
      </c>
    </row>
    <row r="14" spans="2:8" ht="18.75" x14ac:dyDescent="0.3">
      <c r="B14" s="10" t="s">
        <v>250</v>
      </c>
      <c r="C14" s="35"/>
      <c r="D14" s="35"/>
      <c r="E14" s="35"/>
    </row>
    <row r="15" spans="2:8" ht="18.75" x14ac:dyDescent="0.3">
      <c r="B15" s="10" t="s">
        <v>251</v>
      </c>
      <c r="C15" s="35"/>
      <c r="D15" s="35"/>
      <c r="E15" s="35"/>
    </row>
    <row r="16" spans="2:8" ht="18.75" x14ac:dyDescent="0.3">
      <c r="B16" s="10" t="s">
        <v>252</v>
      </c>
      <c r="C16" s="35"/>
      <c r="D16" s="35">
        <v>-231745</v>
      </c>
      <c r="E16" s="35">
        <f>-609833+276343</f>
        <v>-333490</v>
      </c>
    </row>
    <row r="17" spans="2:5" ht="37.5" x14ac:dyDescent="0.3">
      <c r="B17" s="11" t="s">
        <v>253</v>
      </c>
      <c r="C17" s="35"/>
      <c r="D17" s="35">
        <v>35192</v>
      </c>
      <c r="E17" s="35">
        <v>276343</v>
      </c>
    </row>
    <row r="18" spans="2:5" x14ac:dyDescent="0.2">
      <c r="B18" s="84"/>
      <c r="C18" s="84"/>
      <c r="D18" s="84"/>
      <c r="E18" s="84"/>
    </row>
    <row r="25" spans="2:5" ht="56.25" x14ac:dyDescent="0.2">
      <c r="B25" s="24" t="s">
        <v>24</v>
      </c>
      <c r="C25" s="25" t="s">
        <v>1</v>
      </c>
      <c r="D25" s="24" t="s">
        <v>2</v>
      </c>
      <c r="E25" s="25" t="s">
        <v>3</v>
      </c>
    </row>
    <row r="26" spans="2:5" ht="18.75" x14ac:dyDescent="0.3">
      <c r="B26" s="12" t="s">
        <v>25</v>
      </c>
      <c r="C26" s="28">
        <f>+C28</f>
        <v>156478300</v>
      </c>
      <c r="D26" s="28">
        <f>+D28</f>
        <v>178151753</v>
      </c>
      <c r="E26" s="28">
        <f>+E28</f>
        <v>172191855.39000002</v>
      </c>
    </row>
    <row r="27" spans="2:5" ht="18.75" x14ac:dyDescent="0.3">
      <c r="B27" s="12" t="s">
        <v>26</v>
      </c>
      <c r="C27" s="28">
        <v>156478300</v>
      </c>
      <c r="D27" s="28">
        <v>157990625</v>
      </c>
      <c r="E27" s="28">
        <v>72516917</v>
      </c>
    </row>
    <row r="28" spans="2:5" ht="18.75" x14ac:dyDescent="0.3">
      <c r="B28" s="13" t="s">
        <v>254</v>
      </c>
      <c r="C28" s="121">
        <v>156478300</v>
      </c>
      <c r="D28" s="121">
        <v>178151753</v>
      </c>
      <c r="E28" s="121">
        <v>172191855.39000002</v>
      </c>
    </row>
    <row r="29" spans="2:5" ht="18.75" hidden="1" x14ac:dyDescent="0.3">
      <c r="B29" s="122" t="s">
        <v>99</v>
      </c>
      <c r="C29" s="123">
        <f>+'Приложение № 1 '!C26</f>
        <v>0</v>
      </c>
      <c r="D29" s="123">
        <f>+'Приложение № 1 '!D26</f>
        <v>0</v>
      </c>
      <c r="E29" s="123">
        <f>+'Приложение № 1 '!E26</f>
        <v>0</v>
      </c>
    </row>
    <row r="30" spans="2:5" ht="18.75" hidden="1" x14ac:dyDescent="0.3">
      <c r="B30" s="122" t="s">
        <v>100</v>
      </c>
      <c r="C30" s="124">
        <v>115433300</v>
      </c>
      <c r="D30" s="124">
        <v>117106387</v>
      </c>
      <c r="E30" s="124">
        <v>51589910</v>
      </c>
    </row>
    <row r="31" spans="2:5" ht="18.75" x14ac:dyDescent="0.3">
      <c r="B31" s="13" t="s">
        <v>28</v>
      </c>
      <c r="C31" s="124">
        <f>SUM(C32:C38)</f>
        <v>5687300</v>
      </c>
      <c r="D31" s="124">
        <f>SUM(D32:D38)</f>
        <v>5687300</v>
      </c>
      <c r="E31" s="124">
        <f>SUM(E32:E38)</f>
        <v>951108</v>
      </c>
    </row>
    <row r="32" spans="2:5" ht="18.75" x14ac:dyDescent="0.3">
      <c r="B32" s="10" t="s">
        <v>248</v>
      </c>
      <c r="C32" s="35"/>
      <c r="D32" s="35"/>
      <c r="E32" s="35"/>
    </row>
    <row r="33" spans="2:5" ht="18.75" x14ac:dyDescent="0.3">
      <c r="B33" s="10" t="s">
        <v>29</v>
      </c>
      <c r="C33" s="35"/>
      <c r="D33" s="35"/>
      <c r="E33" s="35"/>
    </row>
    <row r="34" spans="2:5" ht="18.75" x14ac:dyDescent="0.3">
      <c r="B34" s="10" t="s">
        <v>249</v>
      </c>
      <c r="C34" s="35">
        <v>5687300</v>
      </c>
      <c r="D34" s="35">
        <v>5687300</v>
      </c>
      <c r="E34" s="35">
        <v>951108</v>
      </c>
    </row>
    <row r="35" spans="2:5" ht="37.5" x14ac:dyDescent="0.3">
      <c r="B35" s="11" t="s">
        <v>250</v>
      </c>
      <c r="C35" s="35"/>
      <c r="D35" s="35"/>
      <c r="E35" s="35"/>
    </row>
    <row r="36" spans="2:5" ht="18.75" x14ac:dyDescent="0.3">
      <c r="B36" s="10" t="s">
        <v>251</v>
      </c>
      <c r="C36" s="35"/>
      <c r="D36" s="35"/>
      <c r="E36" s="35"/>
    </row>
    <row r="37" spans="2:5" ht="37.5" x14ac:dyDescent="0.3">
      <c r="B37" s="11" t="s">
        <v>252</v>
      </c>
      <c r="C37" s="35"/>
      <c r="D37" s="35"/>
      <c r="E37" s="35"/>
    </row>
    <row r="38" spans="2:5" ht="37.5" x14ac:dyDescent="0.3">
      <c r="B38" s="11" t="s">
        <v>253</v>
      </c>
      <c r="C38" s="35"/>
      <c r="D38" s="35"/>
      <c r="E38" s="35"/>
    </row>
    <row r="39" spans="2:5" x14ac:dyDescent="0.2">
      <c r="B39" s="84"/>
      <c r="C39" s="84"/>
      <c r="D39" s="84"/>
      <c r="E39" s="84"/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7"/>
  <sheetViews>
    <sheetView zoomScale="85" zoomScaleNormal="85" workbookViewId="0">
      <selection activeCell="K14" sqref="K14"/>
    </sheetView>
  </sheetViews>
  <sheetFormatPr defaultColWidth="11.5703125" defaultRowHeight="12" x14ac:dyDescent="0.2"/>
  <cols>
    <col min="1" max="1" width="7.140625" style="74" customWidth="1"/>
    <col min="2" max="2" width="3.7109375" style="74" customWidth="1"/>
    <col min="3" max="3" width="20.7109375" style="74" customWidth="1"/>
    <col min="4" max="4" width="36.85546875" style="74" customWidth="1"/>
    <col min="5" max="5" width="30.140625" style="74" customWidth="1"/>
    <col min="6" max="6" width="36.85546875" style="74" customWidth="1"/>
    <col min="7" max="7" width="33.28515625" style="74" customWidth="1"/>
    <col min="8" max="8" width="18.7109375" style="74" customWidth="1"/>
    <col min="9" max="9" width="11.5703125" style="73"/>
    <col min="10" max="16384" width="11.5703125" style="74"/>
  </cols>
  <sheetData>
    <row r="1" spans="2:11" x14ac:dyDescent="0.2">
      <c r="B1" s="108"/>
      <c r="C1" s="108"/>
      <c r="D1" s="108"/>
      <c r="E1" s="108"/>
      <c r="F1" s="108"/>
      <c r="G1" s="108"/>
      <c r="H1" s="108"/>
      <c r="J1" s="73"/>
    </row>
    <row r="2" spans="2:11" x14ac:dyDescent="0.2">
      <c r="B2" s="108"/>
      <c r="C2" s="108"/>
      <c r="D2" s="108"/>
      <c r="E2" s="108"/>
      <c r="F2" s="108"/>
      <c r="G2" s="108"/>
      <c r="H2" s="108"/>
      <c r="K2" s="73"/>
    </row>
    <row r="3" spans="2:11" x14ac:dyDescent="0.2">
      <c r="B3" s="75" t="s">
        <v>200</v>
      </c>
      <c r="C3" s="72"/>
      <c r="D3" s="72"/>
      <c r="E3" s="72"/>
      <c r="F3" s="72"/>
      <c r="G3" s="72"/>
      <c r="H3" s="72"/>
    </row>
    <row r="4" spans="2:11" ht="70.5" customHeight="1" x14ac:dyDescent="0.2">
      <c r="B4" s="76" t="s">
        <v>31</v>
      </c>
      <c r="C4" s="76" t="s">
        <v>32</v>
      </c>
      <c r="D4" s="76" t="s">
        <v>33</v>
      </c>
      <c r="E4" s="76" t="s">
        <v>34</v>
      </c>
      <c r="F4" s="76" t="s">
        <v>35</v>
      </c>
      <c r="G4" s="76" t="s">
        <v>36</v>
      </c>
      <c r="H4" s="76" t="s">
        <v>37</v>
      </c>
    </row>
    <row r="5" spans="2:11" ht="70.5" customHeight="1" x14ac:dyDescent="0.2">
      <c r="B5" s="77"/>
      <c r="C5" s="78" t="s">
        <v>38</v>
      </c>
      <c r="D5" s="78" t="s">
        <v>201</v>
      </c>
      <c r="E5" s="78" t="s">
        <v>39</v>
      </c>
      <c r="F5" s="78" t="s">
        <v>40</v>
      </c>
      <c r="G5" s="78" t="s">
        <v>41</v>
      </c>
      <c r="H5" s="78" t="s">
        <v>42</v>
      </c>
    </row>
    <row r="6" spans="2:11" s="80" customFormat="1" ht="80.25" customHeight="1" x14ac:dyDescent="0.2">
      <c r="B6" s="77">
        <v>1</v>
      </c>
      <c r="C6" s="78" t="s">
        <v>202</v>
      </c>
      <c r="D6" s="78" t="s">
        <v>203</v>
      </c>
      <c r="E6" s="78" t="s">
        <v>204</v>
      </c>
      <c r="F6" s="78" t="s">
        <v>205</v>
      </c>
      <c r="G6" s="78" t="s">
        <v>136</v>
      </c>
      <c r="H6" s="79">
        <v>29337</v>
      </c>
    </row>
    <row r="7" spans="2:11" x14ac:dyDescent="0.2">
      <c r="B7" s="109"/>
      <c r="C7" s="109"/>
      <c r="D7" s="109"/>
      <c r="E7" s="109"/>
      <c r="F7" s="109"/>
      <c r="G7" s="109"/>
      <c r="H7" s="109"/>
    </row>
    <row r="8" spans="2:11" x14ac:dyDescent="0.2">
      <c r="B8" s="110"/>
      <c r="C8" s="110"/>
      <c r="D8" s="110"/>
      <c r="E8" s="110"/>
      <c r="F8" s="110"/>
      <c r="G8" s="110"/>
      <c r="H8" s="111"/>
    </row>
    <row r="9" spans="2:11" x14ac:dyDescent="0.2">
      <c r="B9" s="81"/>
      <c r="C9" s="81"/>
      <c r="D9" s="81"/>
      <c r="E9" s="81"/>
      <c r="F9" s="110"/>
      <c r="G9" s="110"/>
      <c r="H9" s="111"/>
    </row>
    <row r="10" spans="2:11" x14ac:dyDescent="0.2">
      <c r="B10" s="72" t="s">
        <v>30</v>
      </c>
      <c r="C10" s="72"/>
      <c r="D10" s="72"/>
      <c r="E10" s="72"/>
      <c r="F10" s="109"/>
      <c r="G10" s="109"/>
      <c r="H10" s="109"/>
    </row>
    <row r="11" spans="2:11" x14ac:dyDescent="0.2">
      <c r="B11" s="109"/>
      <c r="C11" s="109"/>
      <c r="D11" s="109"/>
      <c r="E11" s="109"/>
      <c r="F11" s="109"/>
      <c r="G11" s="109"/>
      <c r="H11" s="109"/>
    </row>
    <row r="12" spans="2:11" ht="12" customHeight="1" x14ac:dyDescent="0.2">
      <c r="B12" s="252" t="s">
        <v>206</v>
      </c>
      <c r="C12" s="252"/>
      <c r="D12" s="252"/>
      <c r="E12" s="252"/>
      <c r="F12" s="252"/>
      <c r="G12" s="252"/>
      <c r="H12" s="252"/>
    </row>
    <row r="13" spans="2:11" ht="36" x14ac:dyDescent="0.2">
      <c r="B13" s="76" t="s">
        <v>31</v>
      </c>
      <c r="C13" s="76" t="s">
        <v>32</v>
      </c>
      <c r="D13" s="76" t="s">
        <v>33</v>
      </c>
      <c r="E13" s="76" t="s">
        <v>34</v>
      </c>
      <c r="F13" s="76" t="s">
        <v>35</v>
      </c>
      <c r="G13" s="76" t="s">
        <v>36</v>
      </c>
      <c r="H13" s="76" t="s">
        <v>37</v>
      </c>
    </row>
    <row r="14" spans="2:11" ht="112.5" customHeight="1" x14ac:dyDescent="0.2">
      <c r="B14" s="77">
        <v>1</v>
      </c>
      <c r="C14" s="78" t="s">
        <v>207</v>
      </c>
      <c r="D14" s="78" t="s">
        <v>208</v>
      </c>
      <c r="E14" s="78" t="s">
        <v>209</v>
      </c>
      <c r="F14" s="78" t="s">
        <v>210</v>
      </c>
      <c r="G14" s="78" t="s">
        <v>211</v>
      </c>
      <c r="H14" s="79">
        <v>-37000</v>
      </c>
    </row>
    <row r="15" spans="2:11" ht="72" x14ac:dyDescent="0.2">
      <c r="B15" s="77">
        <v>2</v>
      </c>
      <c r="C15" s="78" t="s">
        <v>212</v>
      </c>
      <c r="D15" s="78" t="s">
        <v>213</v>
      </c>
      <c r="E15" s="78" t="s">
        <v>214</v>
      </c>
      <c r="F15" s="78" t="s">
        <v>210</v>
      </c>
      <c r="G15" s="78" t="s">
        <v>215</v>
      </c>
      <c r="H15" s="79">
        <v>-60410</v>
      </c>
    </row>
    <row r="16" spans="2:11" ht="67.5" customHeight="1" x14ac:dyDescent="0.2">
      <c r="B16" s="77">
        <v>3</v>
      </c>
      <c r="C16" s="78" t="s">
        <v>216</v>
      </c>
      <c r="D16" s="78" t="s">
        <v>217</v>
      </c>
      <c r="E16" s="78" t="s">
        <v>214</v>
      </c>
      <c r="F16" s="78" t="s">
        <v>218</v>
      </c>
      <c r="G16" s="78" t="s">
        <v>219</v>
      </c>
      <c r="H16" s="79">
        <v>-163672</v>
      </c>
    </row>
    <row r="17" spans="2:13" x14ac:dyDescent="0.2">
      <c r="K17" s="73"/>
    </row>
    <row r="18" spans="2:13" x14ac:dyDescent="0.2">
      <c r="K18" s="73"/>
      <c r="L18" s="73"/>
      <c r="M18" s="73"/>
    </row>
    <row r="19" spans="2:13" x14ac:dyDescent="0.2">
      <c r="H19" s="73"/>
      <c r="I19" s="82"/>
      <c r="J19" s="82"/>
      <c r="K19" s="73"/>
      <c r="L19" s="73"/>
      <c r="M19" s="73"/>
    </row>
    <row r="20" spans="2:13" x14ac:dyDescent="0.2">
      <c r="B20" s="72" t="s">
        <v>30</v>
      </c>
      <c r="C20" s="72"/>
      <c r="D20" s="72"/>
      <c r="E20" s="72"/>
      <c r="F20" s="72"/>
      <c r="G20" s="72"/>
      <c r="H20" s="72"/>
    </row>
    <row r="21" spans="2:13" x14ac:dyDescent="0.2">
      <c r="B21" s="72"/>
      <c r="C21" s="72"/>
      <c r="D21" s="72"/>
      <c r="E21" s="72"/>
      <c r="F21" s="72"/>
      <c r="G21" s="72"/>
      <c r="H21" s="72"/>
    </row>
    <row r="22" spans="2:13" x14ac:dyDescent="0.2">
      <c r="B22" s="75" t="s">
        <v>220</v>
      </c>
      <c r="C22" s="72"/>
      <c r="D22" s="72"/>
      <c r="E22" s="72"/>
      <c r="F22" s="72"/>
      <c r="G22" s="72"/>
      <c r="H22" s="72"/>
    </row>
    <row r="23" spans="2:13" ht="70.5" customHeight="1" x14ac:dyDescent="0.2">
      <c r="B23" s="76" t="s">
        <v>31</v>
      </c>
      <c r="C23" s="76" t="s">
        <v>32</v>
      </c>
      <c r="D23" s="76" t="s">
        <v>33</v>
      </c>
      <c r="E23" s="76" t="s">
        <v>34</v>
      </c>
      <c r="F23" s="76" t="s">
        <v>35</v>
      </c>
      <c r="G23" s="76" t="s">
        <v>36</v>
      </c>
      <c r="H23" s="76" t="s">
        <v>37</v>
      </c>
    </row>
    <row r="24" spans="2:13" ht="70.5" customHeight="1" x14ac:dyDescent="0.2">
      <c r="B24" s="77"/>
      <c r="C24" s="78" t="s">
        <v>38</v>
      </c>
      <c r="D24" s="78" t="s">
        <v>201</v>
      </c>
      <c r="E24" s="78" t="s">
        <v>39</v>
      </c>
      <c r="F24" s="78" t="s">
        <v>40</v>
      </c>
      <c r="G24" s="78" t="s">
        <v>41</v>
      </c>
      <c r="H24" s="78" t="s">
        <v>42</v>
      </c>
    </row>
    <row r="25" spans="2:13" ht="70.5" customHeight="1" x14ac:dyDescent="0.2">
      <c r="B25" s="77">
        <v>1</v>
      </c>
      <c r="C25" s="78" t="s">
        <v>221</v>
      </c>
      <c r="D25" s="78" t="s">
        <v>222</v>
      </c>
      <c r="E25" s="78" t="s">
        <v>223</v>
      </c>
      <c r="F25" s="78" t="s">
        <v>224</v>
      </c>
      <c r="G25" s="78" t="s">
        <v>225</v>
      </c>
      <c r="H25" s="79">
        <v>4392</v>
      </c>
    </row>
    <row r="26" spans="2:13" ht="70.5" customHeight="1" x14ac:dyDescent="0.2">
      <c r="B26" s="77">
        <v>2</v>
      </c>
      <c r="C26" s="78" t="s">
        <v>226</v>
      </c>
      <c r="D26" s="78" t="s">
        <v>227</v>
      </c>
      <c r="E26" s="78" t="s">
        <v>137</v>
      </c>
      <c r="F26" s="78" t="s">
        <v>228</v>
      </c>
      <c r="G26" s="78" t="s">
        <v>229</v>
      </c>
      <c r="H26" s="79">
        <v>2055</v>
      </c>
    </row>
    <row r="27" spans="2:13" ht="76.5" customHeight="1" x14ac:dyDescent="0.2">
      <c r="B27" s="77">
        <v>3</v>
      </c>
      <c r="C27" s="78" t="s">
        <v>230</v>
      </c>
      <c r="D27" s="78" t="s">
        <v>231</v>
      </c>
      <c r="E27" s="78" t="s">
        <v>232</v>
      </c>
      <c r="F27" s="78" t="s">
        <v>228</v>
      </c>
      <c r="G27" s="78" t="s">
        <v>233</v>
      </c>
      <c r="H27" s="79">
        <v>5700</v>
      </c>
    </row>
    <row r="28" spans="2:13" x14ac:dyDescent="0.2">
      <c r="H28" s="73"/>
    </row>
    <row r="29" spans="2:13" x14ac:dyDescent="0.2">
      <c r="G29" s="82"/>
      <c r="H29" s="73"/>
      <c r="I29" s="82"/>
      <c r="J29" s="82"/>
      <c r="K29" s="73"/>
    </row>
    <row r="30" spans="2:13" x14ac:dyDescent="0.2">
      <c r="B30" s="72" t="s">
        <v>30</v>
      </c>
      <c r="C30" s="72"/>
      <c r="D30" s="72"/>
      <c r="E30" s="72"/>
      <c r="F30" s="109"/>
      <c r="G30" s="109"/>
      <c r="H30" s="109"/>
    </row>
    <row r="31" spans="2:13" x14ac:dyDescent="0.2">
      <c r="B31" s="109"/>
      <c r="C31" s="109"/>
      <c r="D31" s="109"/>
      <c r="E31" s="109"/>
      <c r="F31" s="109"/>
      <c r="G31" s="109"/>
      <c r="H31" s="109"/>
    </row>
    <row r="32" spans="2:13" x14ac:dyDescent="0.2">
      <c r="B32" s="252" t="s">
        <v>234</v>
      </c>
      <c r="C32" s="252"/>
      <c r="D32" s="252"/>
      <c r="E32" s="252"/>
      <c r="F32" s="252"/>
      <c r="G32" s="252"/>
      <c r="H32" s="252"/>
    </row>
    <row r="33" spans="2:10" ht="36" x14ac:dyDescent="0.2">
      <c r="B33" s="76" t="s">
        <v>31</v>
      </c>
      <c r="C33" s="76" t="s">
        <v>32</v>
      </c>
      <c r="D33" s="76" t="s">
        <v>33</v>
      </c>
      <c r="E33" s="76" t="s">
        <v>34</v>
      </c>
      <c r="F33" s="76" t="s">
        <v>35</v>
      </c>
      <c r="G33" s="76" t="s">
        <v>36</v>
      </c>
      <c r="H33" s="76" t="s">
        <v>37</v>
      </c>
    </row>
    <row r="34" spans="2:10" ht="72" x14ac:dyDescent="0.2">
      <c r="B34" s="77"/>
      <c r="C34" s="78" t="s">
        <v>38</v>
      </c>
      <c r="D34" s="78" t="s">
        <v>201</v>
      </c>
      <c r="E34" s="78" t="s">
        <v>39</v>
      </c>
      <c r="F34" s="78" t="s">
        <v>40</v>
      </c>
      <c r="G34" s="78" t="s">
        <v>41</v>
      </c>
      <c r="H34" s="78" t="s">
        <v>42</v>
      </c>
    </row>
    <row r="35" spans="2:10" ht="72" x14ac:dyDescent="0.2">
      <c r="B35" s="77">
        <v>1</v>
      </c>
      <c r="C35" s="78" t="s">
        <v>221</v>
      </c>
      <c r="D35" s="78" t="s">
        <v>222</v>
      </c>
      <c r="E35" s="78" t="s">
        <v>223</v>
      </c>
      <c r="F35" s="78" t="s">
        <v>235</v>
      </c>
      <c r="G35" s="78" t="s">
        <v>236</v>
      </c>
      <c r="H35" s="79">
        <v>1662995</v>
      </c>
    </row>
    <row r="36" spans="2:10" ht="48.75" customHeight="1" x14ac:dyDescent="0.2">
      <c r="B36" s="77">
        <v>2</v>
      </c>
      <c r="C36" s="78" t="s">
        <v>237</v>
      </c>
      <c r="D36" s="78" t="s">
        <v>238</v>
      </c>
      <c r="E36" s="78" t="s">
        <v>239</v>
      </c>
      <c r="F36" s="78" t="s">
        <v>235</v>
      </c>
      <c r="G36" s="78" t="s">
        <v>240</v>
      </c>
      <c r="H36" s="79">
        <v>13981</v>
      </c>
    </row>
    <row r="37" spans="2:10" ht="51.75" customHeight="1" x14ac:dyDescent="0.2">
      <c r="B37" s="77">
        <v>3</v>
      </c>
      <c r="C37" s="78" t="s">
        <v>241</v>
      </c>
      <c r="D37" s="78" t="s">
        <v>242</v>
      </c>
      <c r="E37" s="78" t="s">
        <v>243</v>
      </c>
      <c r="F37" s="78" t="s">
        <v>235</v>
      </c>
      <c r="G37" s="78" t="s">
        <v>244</v>
      </c>
      <c r="H37" s="79">
        <v>19755</v>
      </c>
    </row>
    <row r="38" spans="2:10" ht="52.5" customHeight="1" x14ac:dyDescent="0.2">
      <c r="B38" s="77">
        <v>4</v>
      </c>
      <c r="C38" s="78" t="s">
        <v>245</v>
      </c>
      <c r="D38" s="78" t="s">
        <v>242</v>
      </c>
      <c r="E38" s="78" t="s">
        <v>246</v>
      </c>
      <c r="F38" s="78" t="s">
        <v>235</v>
      </c>
      <c r="G38" s="78" t="s">
        <v>247</v>
      </c>
      <c r="H38" s="79">
        <v>35192</v>
      </c>
    </row>
    <row r="39" spans="2:10" x14ac:dyDescent="0.2">
      <c r="H39" s="73"/>
    </row>
    <row r="40" spans="2:10" x14ac:dyDescent="0.2">
      <c r="H40" s="73"/>
    </row>
    <row r="41" spans="2:10" x14ac:dyDescent="0.2">
      <c r="H41" s="73"/>
    </row>
    <row r="42" spans="2:10" x14ac:dyDescent="0.2">
      <c r="H42" s="73"/>
    </row>
    <row r="43" spans="2:10" x14ac:dyDescent="0.2">
      <c r="H43" s="73"/>
    </row>
    <row r="44" spans="2:10" x14ac:dyDescent="0.2">
      <c r="H44" s="73"/>
    </row>
    <row r="45" spans="2:10" x14ac:dyDescent="0.2">
      <c r="H45" s="73"/>
    </row>
    <row r="46" spans="2:10" x14ac:dyDescent="0.2">
      <c r="H46" s="73"/>
      <c r="J46" s="73"/>
    </row>
    <row r="47" spans="2:10" x14ac:dyDescent="0.2">
      <c r="H47" s="73"/>
    </row>
    <row r="48" spans="2:10" x14ac:dyDescent="0.2">
      <c r="H48" s="73"/>
    </row>
    <row r="49" spans="8:10" x14ac:dyDescent="0.2">
      <c r="H49" s="73"/>
    </row>
    <row r="50" spans="8:10" x14ac:dyDescent="0.2">
      <c r="H50" s="73"/>
      <c r="J50" s="73"/>
    </row>
    <row r="51" spans="8:10" x14ac:dyDescent="0.2">
      <c r="H51" s="73"/>
    </row>
    <row r="52" spans="8:10" x14ac:dyDescent="0.2">
      <c r="H52" s="73"/>
    </row>
    <row r="53" spans="8:10" x14ac:dyDescent="0.2">
      <c r="H53" s="73"/>
    </row>
    <row r="54" spans="8:10" x14ac:dyDescent="0.2">
      <c r="H54" s="73"/>
    </row>
    <row r="55" spans="8:10" x14ac:dyDescent="0.2">
      <c r="H55" s="73"/>
    </row>
    <row r="56" spans="8:10" x14ac:dyDescent="0.2">
      <c r="H56" s="73"/>
    </row>
    <row r="57" spans="8:10" x14ac:dyDescent="0.2">
      <c r="H57" s="73"/>
    </row>
    <row r="58" spans="8:10" x14ac:dyDescent="0.2">
      <c r="H58" s="73"/>
    </row>
    <row r="59" spans="8:10" x14ac:dyDescent="0.2">
      <c r="H59" s="73"/>
    </row>
    <row r="60" spans="8:10" x14ac:dyDescent="0.2">
      <c r="H60" s="73"/>
    </row>
    <row r="61" spans="8:10" x14ac:dyDescent="0.2">
      <c r="H61" s="73"/>
    </row>
    <row r="62" spans="8:10" x14ac:dyDescent="0.2">
      <c r="H62" s="73"/>
    </row>
    <row r="63" spans="8:10" x14ac:dyDescent="0.2">
      <c r="H63" s="73"/>
    </row>
    <row r="64" spans="8:10" x14ac:dyDescent="0.2">
      <c r="H64" s="73"/>
    </row>
    <row r="65" spans="8:8" x14ac:dyDescent="0.2">
      <c r="H65" s="73"/>
    </row>
    <row r="66" spans="8:8" x14ac:dyDescent="0.2">
      <c r="H66" s="73"/>
    </row>
    <row r="67" spans="8:8" x14ac:dyDescent="0.2">
      <c r="H67" s="73"/>
    </row>
    <row r="68" spans="8:8" x14ac:dyDescent="0.2">
      <c r="H68" s="73"/>
    </row>
    <row r="69" spans="8:8" x14ac:dyDescent="0.2">
      <c r="H69" s="73"/>
    </row>
    <row r="70" spans="8:8" x14ac:dyDescent="0.2">
      <c r="H70" s="73"/>
    </row>
    <row r="71" spans="8:8" x14ac:dyDescent="0.2">
      <c r="H71" s="73"/>
    </row>
    <row r="72" spans="8:8" x14ac:dyDescent="0.2">
      <c r="H72" s="73"/>
    </row>
    <row r="73" spans="8:8" x14ac:dyDescent="0.2">
      <c r="H73" s="73"/>
    </row>
    <row r="74" spans="8:8" x14ac:dyDescent="0.2">
      <c r="H74" s="73"/>
    </row>
    <row r="75" spans="8:8" x14ac:dyDescent="0.2">
      <c r="H75" s="73"/>
    </row>
    <row r="76" spans="8:8" x14ac:dyDescent="0.2">
      <c r="H76" s="73"/>
    </row>
    <row r="77" spans="8:8" x14ac:dyDescent="0.2">
      <c r="H77" s="73"/>
    </row>
    <row r="78" spans="8:8" x14ac:dyDescent="0.2">
      <c r="H78" s="73"/>
    </row>
    <row r="79" spans="8:8" x14ac:dyDescent="0.2">
      <c r="H79" s="73"/>
    </row>
    <row r="80" spans="8:8" x14ac:dyDescent="0.2">
      <c r="H80" s="73"/>
    </row>
    <row r="81" spans="8:8" x14ac:dyDescent="0.2">
      <c r="H81" s="73"/>
    </row>
    <row r="82" spans="8:8" x14ac:dyDescent="0.2">
      <c r="H82" s="73"/>
    </row>
    <row r="83" spans="8:8" x14ac:dyDescent="0.2">
      <c r="H83" s="73"/>
    </row>
    <row r="84" spans="8:8" x14ac:dyDescent="0.2">
      <c r="H84" s="73"/>
    </row>
    <row r="85" spans="8:8" x14ac:dyDescent="0.2">
      <c r="H85" s="73"/>
    </row>
    <row r="86" spans="8:8" x14ac:dyDescent="0.2">
      <c r="H86" s="73"/>
    </row>
    <row r="87" spans="8:8" x14ac:dyDescent="0.2">
      <c r="H87" s="73"/>
    </row>
    <row r="88" spans="8:8" x14ac:dyDescent="0.2">
      <c r="H88" s="73"/>
    </row>
    <row r="89" spans="8:8" x14ac:dyDescent="0.2">
      <c r="H89" s="73"/>
    </row>
    <row r="90" spans="8:8" x14ac:dyDescent="0.2">
      <c r="H90" s="73"/>
    </row>
    <row r="91" spans="8:8" x14ac:dyDescent="0.2">
      <c r="H91" s="73"/>
    </row>
    <row r="92" spans="8:8" x14ac:dyDescent="0.2">
      <c r="H92" s="73"/>
    </row>
    <row r="93" spans="8:8" x14ac:dyDescent="0.2">
      <c r="H93" s="73"/>
    </row>
    <row r="94" spans="8:8" x14ac:dyDescent="0.2">
      <c r="H94" s="73"/>
    </row>
    <row r="95" spans="8:8" x14ac:dyDescent="0.2">
      <c r="H95" s="73"/>
    </row>
    <row r="96" spans="8:8" x14ac:dyDescent="0.2">
      <c r="H96" s="73"/>
    </row>
    <row r="97" spans="8:11" x14ac:dyDescent="0.2">
      <c r="H97" s="73"/>
    </row>
    <row r="98" spans="8:11" x14ac:dyDescent="0.2">
      <c r="H98" s="73"/>
    </row>
    <row r="99" spans="8:11" x14ac:dyDescent="0.2">
      <c r="H99" s="73"/>
    </row>
    <row r="100" spans="8:11" x14ac:dyDescent="0.2">
      <c r="H100" s="73"/>
    </row>
    <row r="101" spans="8:11" x14ac:dyDescent="0.2">
      <c r="H101" s="73"/>
    </row>
    <row r="102" spans="8:11" x14ac:dyDescent="0.2">
      <c r="H102" s="73"/>
    </row>
    <row r="103" spans="8:11" x14ac:dyDescent="0.2">
      <c r="H103" s="73"/>
    </row>
    <row r="104" spans="8:11" x14ac:dyDescent="0.2">
      <c r="H104" s="73"/>
    </row>
    <row r="105" spans="8:11" x14ac:dyDescent="0.2">
      <c r="H105" s="73"/>
    </row>
    <row r="106" spans="8:11" x14ac:dyDescent="0.2">
      <c r="H106" s="73"/>
    </row>
    <row r="107" spans="8:11" x14ac:dyDescent="0.2">
      <c r="H107" s="73"/>
    </row>
    <row r="108" spans="8:11" x14ac:dyDescent="0.2">
      <c r="H108" s="73"/>
    </row>
    <row r="109" spans="8:11" x14ac:dyDescent="0.2">
      <c r="H109" s="73"/>
    </row>
    <row r="110" spans="8:11" x14ac:dyDescent="0.2">
      <c r="H110" s="73"/>
    </row>
    <row r="111" spans="8:11" x14ac:dyDescent="0.2">
      <c r="H111" s="73"/>
    </row>
    <row r="112" spans="8:11" x14ac:dyDescent="0.2">
      <c r="H112" s="73"/>
      <c r="K112" s="73"/>
    </row>
    <row r="113" spans="8:11" x14ac:dyDescent="0.2">
      <c r="H113" s="73"/>
    </row>
    <row r="114" spans="8:11" x14ac:dyDescent="0.2">
      <c r="H114" s="73"/>
      <c r="J114" s="73"/>
    </row>
    <row r="115" spans="8:11" x14ac:dyDescent="0.2">
      <c r="H115" s="73"/>
    </row>
    <row r="116" spans="8:11" x14ac:dyDescent="0.2">
      <c r="H116" s="73"/>
    </row>
    <row r="117" spans="8:11" x14ac:dyDescent="0.2">
      <c r="H117" s="73"/>
      <c r="J117" s="82"/>
      <c r="K117" s="73"/>
    </row>
    <row r="118" spans="8:11" x14ac:dyDescent="0.2">
      <c r="H118" s="73"/>
    </row>
    <row r="119" spans="8:11" x14ac:dyDescent="0.2">
      <c r="H119" s="73"/>
    </row>
    <row r="120" spans="8:11" x14ac:dyDescent="0.2">
      <c r="H120" s="73"/>
    </row>
    <row r="121" spans="8:11" x14ac:dyDescent="0.2">
      <c r="H121" s="73"/>
    </row>
    <row r="122" spans="8:11" x14ac:dyDescent="0.2">
      <c r="H122" s="73"/>
    </row>
    <row r="123" spans="8:11" x14ac:dyDescent="0.2">
      <c r="H123" s="73"/>
    </row>
    <row r="124" spans="8:11" x14ac:dyDescent="0.2">
      <c r="H124" s="73"/>
    </row>
    <row r="125" spans="8:11" x14ac:dyDescent="0.2">
      <c r="H125" s="73"/>
    </row>
    <row r="126" spans="8:11" x14ac:dyDescent="0.2">
      <c r="H126" s="73"/>
    </row>
    <row r="127" spans="8:11" x14ac:dyDescent="0.2">
      <c r="H127" s="73"/>
    </row>
    <row r="128" spans="8:11" x14ac:dyDescent="0.2">
      <c r="H128" s="73"/>
    </row>
    <row r="129" spans="8:8" x14ac:dyDescent="0.2">
      <c r="H129" s="73"/>
    </row>
    <row r="130" spans="8:8" x14ac:dyDescent="0.2">
      <c r="H130" s="73"/>
    </row>
    <row r="131" spans="8:8" x14ac:dyDescent="0.2">
      <c r="H131" s="73"/>
    </row>
    <row r="132" spans="8:8" x14ac:dyDescent="0.2">
      <c r="H132" s="73"/>
    </row>
    <row r="133" spans="8:8" x14ac:dyDescent="0.2">
      <c r="H133" s="73"/>
    </row>
    <row r="134" spans="8:8" x14ac:dyDescent="0.2">
      <c r="H134" s="73"/>
    </row>
    <row r="137" spans="8:8" x14ac:dyDescent="0.2">
      <c r="H137" s="73"/>
    </row>
  </sheetData>
  <mergeCells count="2">
    <mergeCell ref="B12:H12"/>
    <mergeCell ref="B32:H32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1"/>
  <sheetViews>
    <sheetView zoomScale="150" zoomScaleNormal="150" workbookViewId="0">
      <selection activeCell="D15" sqref="D15"/>
    </sheetView>
  </sheetViews>
  <sheetFormatPr defaultColWidth="11.5703125" defaultRowHeight="12.75" x14ac:dyDescent="0.2"/>
  <cols>
    <col min="2" max="2" width="58.7109375" customWidth="1"/>
    <col min="3" max="3" width="16.85546875" customWidth="1"/>
    <col min="4" max="4" width="17.5703125" customWidth="1"/>
    <col min="5" max="5" width="10.140625" customWidth="1"/>
  </cols>
  <sheetData>
    <row r="4" spans="2:5" ht="15.75" x14ac:dyDescent="0.25">
      <c r="B4" s="1" t="s">
        <v>43</v>
      </c>
    </row>
    <row r="5" spans="2:5" ht="31.5" x14ac:dyDescent="0.2">
      <c r="B5" s="22" t="s">
        <v>93</v>
      </c>
      <c r="C5" s="23" t="s">
        <v>44</v>
      </c>
      <c r="D5" s="23" t="s">
        <v>45</v>
      </c>
      <c r="E5" s="23" t="s">
        <v>3</v>
      </c>
    </row>
    <row r="6" spans="2:5" ht="15.75" x14ac:dyDescent="0.25">
      <c r="B6" s="3" t="s">
        <v>46</v>
      </c>
      <c r="C6" s="31"/>
      <c r="D6" s="31"/>
      <c r="E6" s="31"/>
    </row>
    <row r="7" spans="2:5" ht="15.75" x14ac:dyDescent="0.25">
      <c r="B7" s="3" t="s">
        <v>47</v>
      </c>
      <c r="C7" s="32"/>
      <c r="D7" s="32"/>
      <c r="E7" s="32"/>
    </row>
    <row r="8" spans="2:5" ht="15.75" x14ac:dyDescent="0.25">
      <c r="B8" s="3" t="s">
        <v>48</v>
      </c>
      <c r="C8" s="32"/>
      <c r="D8" s="32"/>
      <c r="E8" s="32"/>
    </row>
    <row r="9" spans="2:5" ht="25.35" customHeight="1" x14ac:dyDescent="0.2">
      <c r="B9" s="253"/>
      <c r="C9" s="253"/>
      <c r="D9" s="253"/>
      <c r="E9" s="253"/>
    </row>
    <row r="11" spans="2:5" ht="38.25" x14ac:dyDescent="0.2">
      <c r="B11" s="15" t="s">
        <v>89</v>
      </c>
    </row>
  </sheetData>
  <mergeCells count="1">
    <mergeCell ref="B9:E9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10"/>
  <sheetViews>
    <sheetView zoomScale="85" zoomScaleNormal="85" workbookViewId="0">
      <selection activeCell="G19" sqref="G19"/>
    </sheetView>
  </sheetViews>
  <sheetFormatPr defaultColWidth="11.5703125" defaultRowHeight="12.75" x14ac:dyDescent="0.2"/>
  <cols>
    <col min="3" max="3" width="61" customWidth="1"/>
    <col min="4" max="4" width="20.28515625" customWidth="1"/>
    <col min="5" max="5" width="17.140625" customWidth="1"/>
    <col min="6" max="6" width="15.85546875" customWidth="1"/>
  </cols>
  <sheetData>
    <row r="1" spans="3:6" ht="15.75" x14ac:dyDescent="0.25">
      <c r="C1" s="1"/>
    </row>
    <row r="2" spans="3:6" ht="18.75" x14ac:dyDescent="0.2">
      <c r="C2" s="254" t="s">
        <v>49</v>
      </c>
      <c r="D2" s="254"/>
      <c r="E2" s="254"/>
      <c r="F2" s="254"/>
    </row>
    <row r="3" spans="3:6" ht="18" x14ac:dyDescent="0.25">
      <c r="C3" s="9"/>
      <c r="D3" s="9"/>
      <c r="E3" s="9"/>
      <c r="F3" s="9"/>
    </row>
    <row r="4" spans="3:6" ht="62.25" customHeight="1" x14ac:dyDescent="0.2">
      <c r="C4" s="24" t="s">
        <v>94</v>
      </c>
      <c r="D4" s="25" t="s">
        <v>50</v>
      </c>
      <c r="E4" s="24" t="s">
        <v>45</v>
      </c>
      <c r="F4" s="25" t="s">
        <v>3</v>
      </c>
    </row>
    <row r="5" spans="3:6" ht="18.75" x14ac:dyDescent="0.3">
      <c r="C5" s="16" t="s">
        <v>46</v>
      </c>
      <c r="D5" s="29"/>
      <c r="E5" s="29"/>
      <c r="F5" s="29"/>
    </row>
    <row r="6" spans="3:6" ht="18.75" x14ac:dyDescent="0.3">
      <c r="C6" s="16" t="s">
        <v>47</v>
      </c>
      <c r="D6" s="30"/>
      <c r="E6" s="30"/>
      <c r="F6" s="30"/>
    </row>
    <row r="7" spans="3:6" ht="18.75" x14ac:dyDescent="0.3">
      <c r="C7" s="16" t="s">
        <v>48</v>
      </c>
      <c r="D7" s="30"/>
      <c r="E7" s="30"/>
      <c r="F7" s="30"/>
    </row>
    <row r="8" spans="3:6" ht="18" x14ac:dyDescent="0.25">
      <c r="C8" s="9"/>
      <c r="D8" s="9"/>
      <c r="E8" s="9"/>
      <c r="F8" s="9"/>
    </row>
    <row r="9" spans="3:6" ht="18" x14ac:dyDescent="0.25">
      <c r="C9" s="9"/>
      <c r="D9" s="9"/>
      <c r="E9" s="9"/>
      <c r="F9" s="9"/>
    </row>
    <row r="10" spans="3:6" ht="18" x14ac:dyDescent="0.25">
      <c r="C10" s="9"/>
      <c r="D10" s="9"/>
      <c r="E10" s="9"/>
      <c r="F10" s="9"/>
    </row>
  </sheetData>
  <mergeCells count="1">
    <mergeCell ref="C2:F2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87"/>
  <sheetViews>
    <sheetView zoomScaleNormal="100" workbookViewId="0">
      <selection activeCell="C6" sqref="C6:G55"/>
    </sheetView>
  </sheetViews>
  <sheetFormatPr defaultColWidth="11.5703125" defaultRowHeight="18.75" x14ac:dyDescent="0.3"/>
  <cols>
    <col min="1" max="3" width="11.5703125" style="14"/>
    <col min="4" max="4" width="87.85546875" style="14" customWidth="1"/>
    <col min="5" max="5" width="17.7109375" style="14" customWidth="1"/>
    <col min="6" max="6" width="15.85546875" style="14" customWidth="1"/>
    <col min="7" max="7" width="19.7109375" style="14" customWidth="1"/>
    <col min="8" max="16384" width="11.5703125" style="14"/>
  </cols>
  <sheetData>
    <row r="4" spans="3:7" x14ac:dyDescent="0.3">
      <c r="C4" s="258" t="s">
        <v>51</v>
      </c>
      <c r="D4" s="258"/>
      <c r="E4" s="258"/>
      <c r="F4" s="258"/>
      <c r="G4" s="258"/>
    </row>
    <row r="5" spans="3:7" x14ac:dyDescent="0.3">
      <c r="C5" s="17"/>
    </row>
    <row r="6" spans="3:7" ht="25.5" x14ac:dyDescent="0.3">
      <c r="C6" s="125" t="s">
        <v>52</v>
      </c>
      <c r="D6" s="126" t="s">
        <v>130</v>
      </c>
      <c r="E6" s="126" t="s">
        <v>1</v>
      </c>
      <c r="F6" s="126" t="s">
        <v>2</v>
      </c>
      <c r="G6" s="126" t="s">
        <v>3</v>
      </c>
    </row>
    <row r="7" spans="3:7" x14ac:dyDescent="0.3">
      <c r="C7" s="127" t="s">
        <v>53</v>
      </c>
      <c r="D7" s="128" t="s">
        <v>54</v>
      </c>
      <c r="E7" s="129">
        <f>SUM(E8:E10)</f>
        <v>140776900</v>
      </c>
      <c r="F7" s="129">
        <f t="shared" ref="F7:G7" si="0">SUM(F8:F10)</f>
        <v>140776900</v>
      </c>
      <c r="G7" s="129">
        <f t="shared" si="0"/>
        <v>73173487</v>
      </c>
    </row>
    <row r="8" spans="3:7" x14ac:dyDescent="0.3">
      <c r="C8" s="130" t="s">
        <v>17</v>
      </c>
      <c r="D8" s="131" t="s">
        <v>55</v>
      </c>
      <c r="E8" s="132">
        <f>E12</f>
        <v>45537600</v>
      </c>
      <c r="F8" s="132">
        <f t="shared" ref="E8:G10" si="1">F12</f>
        <v>45537600</v>
      </c>
      <c r="G8" s="132">
        <f>G12</f>
        <v>23714835</v>
      </c>
    </row>
    <row r="9" spans="3:7" x14ac:dyDescent="0.3">
      <c r="C9" s="130" t="s">
        <v>17</v>
      </c>
      <c r="D9" s="131" t="s">
        <v>56</v>
      </c>
      <c r="E9" s="132">
        <f t="shared" si="1"/>
        <v>87826000</v>
      </c>
      <c r="F9" s="132">
        <f t="shared" si="1"/>
        <v>87826000</v>
      </c>
      <c r="G9" s="132">
        <f t="shared" si="1"/>
        <v>47836236</v>
      </c>
    </row>
    <row r="10" spans="3:7" x14ac:dyDescent="0.3">
      <c r="C10" s="130" t="s">
        <v>17</v>
      </c>
      <c r="D10" s="131" t="s">
        <v>57</v>
      </c>
      <c r="E10" s="132">
        <f t="shared" si="1"/>
        <v>7413300</v>
      </c>
      <c r="F10" s="132">
        <f t="shared" si="1"/>
        <v>7413300</v>
      </c>
      <c r="G10" s="132">
        <f t="shared" si="1"/>
        <v>1622416</v>
      </c>
    </row>
    <row r="11" spans="3:7" x14ac:dyDescent="0.3">
      <c r="C11" s="127">
        <v>1</v>
      </c>
      <c r="D11" s="133" t="s">
        <v>58</v>
      </c>
      <c r="E11" s="129">
        <f>SUM(E12:E14)</f>
        <v>140776900</v>
      </c>
      <c r="F11" s="129">
        <f t="shared" ref="F11:G11" si="2">SUM(F12:F14)</f>
        <v>140776900</v>
      </c>
      <c r="G11" s="129">
        <f t="shared" si="2"/>
        <v>73173487</v>
      </c>
    </row>
    <row r="12" spans="3:7" x14ac:dyDescent="0.3">
      <c r="C12" s="130" t="s">
        <v>17</v>
      </c>
      <c r="D12" s="134" t="s">
        <v>55</v>
      </c>
      <c r="E12" s="135">
        <f>SUM(Прил.7_Pr1:Прил.7_Pr15!E12)</f>
        <v>45537600</v>
      </c>
      <c r="F12" s="135">
        <f>SUM(Прил.7_Pr1:Прил.7_Pr15!F12)</f>
        <v>45537600</v>
      </c>
      <c r="G12" s="135">
        <f>SUM(Прил.7_Pr1:Прил.7_Pr15!G12)</f>
        <v>23714835</v>
      </c>
    </row>
    <row r="13" spans="3:7" x14ac:dyDescent="0.3">
      <c r="C13" s="130" t="s">
        <v>17</v>
      </c>
      <c r="D13" s="134" t="s">
        <v>56</v>
      </c>
      <c r="E13" s="135">
        <f>SUM(Прил.7_Pr1:Прил.7_Pr15!E13)</f>
        <v>87826000</v>
      </c>
      <c r="F13" s="135">
        <f>SUM(Прил.7_Pr1:Прил.7_Pr15!F13)</f>
        <v>87826000</v>
      </c>
      <c r="G13" s="135">
        <f>SUM(Прил.7_Pr1:Прил.7_Pr15!G13)</f>
        <v>47836236</v>
      </c>
    </row>
    <row r="14" spans="3:7" x14ac:dyDescent="0.3">
      <c r="C14" s="130" t="s">
        <v>17</v>
      </c>
      <c r="D14" s="134" t="s">
        <v>57</v>
      </c>
      <c r="E14" s="135">
        <f>SUM(Прил.7_Pr1:Прил.7_Pr15!E14)</f>
        <v>7413300</v>
      </c>
      <c r="F14" s="135">
        <f>SUM(Прил.7_Pr1:Прил.7_Pr15!F14)</f>
        <v>7413300</v>
      </c>
      <c r="G14" s="135">
        <f>SUM(Прил.7_Pr1:Прил.7_Pr15!G14)</f>
        <v>1622416</v>
      </c>
    </row>
    <row r="15" spans="3:7" x14ac:dyDescent="0.3">
      <c r="C15" s="127">
        <v>2</v>
      </c>
      <c r="D15" s="136" t="s">
        <v>59</v>
      </c>
      <c r="E15" s="129">
        <f>SUM(E16:E22)</f>
        <v>0</v>
      </c>
      <c r="F15" s="129">
        <f t="shared" ref="F15:G15" si="3">SUM(F16:F22)</f>
        <v>0</v>
      </c>
      <c r="G15" s="129">
        <f t="shared" si="3"/>
        <v>0</v>
      </c>
    </row>
    <row r="16" spans="3:7" hidden="1" x14ac:dyDescent="0.3">
      <c r="C16" s="130" t="s">
        <v>17</v>
      </c>
      <c r="D16" s="134" t="s">
        <v>55</v>
      </c>
      <c r="E16" s="135">
        <f>SUM(Прил.7_Pr1:Прил.7_Pr15!E16)</f>
        <v>0</v>
      </c>
      <c r="F16" s="135">
        <f>SUM(Прил.7_Pr1:Прил.7_Pr15!F16)</f>
        <v>0</v>
      </c>
      <c r="G16" s="135">
        <f>SUM(Прил.7_Pr1:Прил.7_Pr15!G16)</f>
        <v>0</v>
      </c>
    </row>
    <row r="17" spans="3:7" hidden="1" x14ac:dyDescent="0.3">
      <c r="C17" s="130" t="s">
        <v>17</v>
      </c>
      <c r="D17" s="134" t="s">
        <v>56</v>
      </c>
      <c r="E17" s="135">
        <f>SUM(Прил.7_Pr1:Прил.7_Pr15!E17)</f>
        <v>0</v>
      </c>
      <c r="F17" s="135">
        <f>SUM(Прил.7_Pr1:Прил.7_Pr15!F17)</f>
        <v>0</v>
      </c>
      <c r="G17" s="135">
        <f>SUM(Прил.7_Pr1:Прил.7_Pr15!G17)</f>
        <v>0</v>
      </c>
    </row>
    <row r="18" spans="3:7" hidden="1" x14ac:dyDescent="0.3">
      <c r="C18" s="130" t="s">
        <v>17</v>
      </c>
      <c r="D18" s="134" t="s">
        <v>57</v>
      </c>
      <c r="E18" s="135">
        <f>SUM(Прил.7_Pr1:Прил.7_Pr15!E18)</f>
        <v>0</v>
      </c>
      <c r="F18" s="135">
        <f>SUM(Прил.7_Pr1:Прил.7_Pr15!F18)</f>
        <v>0</v>
      </c>
      <c r="G18" s="135">
        <f>SUM(Прил.7_Pr1:Прил.7_Pr15!G18)</f>
        <v>0</v>
      </c>
    </row>
    <row r="19" spans="3:7" hidden="1" x14ac:dyDescent="0.3">
      <c r="C19" s="130" t="s">
        <v>17</v>
      </c>
      <c r="D19" s="134" t="s">
        <v>60</v>
      </c>
      <c r="E19" s="135">
        <f>SUM(Прил.7_Pr1:Прил.7_Pr15!E19)</f>
        <v>0</v>
      </c>
      <c r="F19" s="135">
        <f>SUM(Прил.7_Pr1:Прил.7_Pr15!F19)</f>
        <v>0</v>
      </c>
      <c r="G19" s="135">
        <f>SUM(Прил.7_Pr1:Прил.7_Pr15!G19)</f>
        <v>0</v>
      </c>
    </row>
    <row r="20" spans="3:7" hidden="1" x14ac:dyDescent="0.3">
      <c r="C20" s="130" t="s">
        <v>61</v>
      </c>
      <c r="D20" s="134" t="s">
        <v>62</v>
      </c>
      <c r="E20" s="135">
        <f>SUM(Прил.7_Pr1:Прил.7_Pr15!E20)</f>
        <v>0</v>
      </c>
      <c r="F20" s="135">
        <f>SUM(Прил.7_Pr1:Прил.7_Pr15!F20)</f>
        <v>0</v>
      </c>
      <c r="G20" s="135">
        <f>SUM(Прил.7_Pr1:Прил.7_Pr15!G20)</f>
        <v>0</v>
      </c>
    </row>
    <row r="21" spans="3:7" hidden="1" x14ac:dyDescent="0.3">
      <c r="C21" s="130" t="s">
        <v>63</v>
      </c>
      <c r="D21" s="134" t="s">
        <v>64</v>
      </c>
      <c r="E21" s="135">
        <f>SUM(Прил.7_Pr1:Прил.7_Pr15!E21)</f>
        <v>0</v>
      </c>
      <c r="F21" s="135">
        <f>SUM(Прил.7_Pr1:Прил.7_Pr15!F21)</f>
        <v>0</v>
      </c>
      <c r="G21" s="135">
        <f>SUM(Прил.7_Pr1:Прил.7_Pr15!G21)</f>
        <v>0</v>
      </c>
    </row>
    <row r="22" spans="3:7" x14ac:dyDescent="0.3">
      <c r="C22" s="130" t="s">
        <v>17</v>
      </c>
      <c r="D22" s="131"/>
      <c r="E22" s="135"/>
      <c r="F22" s="135"/>
      <c r="G22" s="135"/>
    </row>
    <row r="23" spans="3:7" x14ac:dyDescent="0.3">
      <c r="C23" s="127" t="s">
        <v>65</v>
      </c>
      <c r="D23" s="128" t="s">
        <v>66</v>
      </c>
      <c r="E23" s="129">
        <f>SUM(E29:E44)</f>
        <v>32460900</v>
      </c>
      <c r="F23" s="129">
        <v>32460900</v>
      </c>
      <c r="G23" s="129">
        <f>SUM(G25:G44)</f>
        <v>14426890</v>
      </c>
    </row>
    <row r="24" spans="3:7" x14ac:dyDescent="0.3">
      <c r="C24" s="137"/>
      <c r="D24" s="138" t="s">
        <v>170</v>
      </c>
      <c r="E24" s="139"/>
      <c r="F24" s="139"/>
      <c r="G24" s="139"/>
    </row>
    <row r="25" spans="3:7" x14ac:dyDescent="0.3">
      <c r="C25" s="137"/>
      <c r="D25" s="140" t="s">
        <v>180</v>
      </c>
      <c r="E25" s="139"/>
      <c r="F25" s="139"/>
      <c r="G25" s="141"/>
    </row>
    <row r="26" spans="3:7" x14ac:dyDescent="0.3">
      <c r="C26" s="137"/>
      <c r="D26" s="140" t="s">
        <v>181</v>
      </c>
      <c r="E26" s="139"/>
      <c r="F26" s="139"/>
      <c r="G26" s="141"/>
    </row>
    <row r="27" spans="3:7" x14ac:dyDescent="0.3">
      <c r="C27" s="137"/>
      <c r="D27" s="140" t="s">
        <v>182</v>
      </c>
      <c r="E27" s="139"/>
      <c r="F27" s="139"/>
      <c r="G27" s="141">
        <f>+Прил.7_Pr6!G28</f>
        <v>0</v>
      </c>
    </row>
    <row r="28" spans="3:7" x14ac:dyDescent="0.3">
      <c r="C28" s="137"/>
      <c r="D28" s="138"/>
      <c r="E28" s="139"/>
      <c r="F28" s="139"/>
      <c r="G28" s="139"/>
    </row>
    <row r="29" spans="3:7" x14ac:dyDescent="0.3">
      <c r="C29" s="130" t="s">
        <v>17</v>
      </c>
      <c r="D29" s="142" t="s">
        <v>165</v>
      </c>
      <c r="E29" s="135">
        <f>+Прил.7_Pr1!E25</f>
        <v>4470000</v>
      </c>
      <c r="F29" s="135">
        <f>+Прил.7_Pr1!F25</f>
        <v>4470000</v>
      </c>
      <c r="G29" s="135">
        <f>+Прил.7_Pr1!G25</f>
        <v>5173796</v>
      </c>
    </row>
    <row r="30" spans="3:7" x14ac:dyDescent="0.3">
      <c r="C30" s="130"/>
      <c r="D30" s="142" t="s">
        <v>166</v>
      </c>
      <c r="E30" s="135">
        <f>+Прил.7_Pr1!E26</f>
        <v>1882500</v>
      </c>
      <c r="F30" s="135">
        <f>+Прил.7_Pr1!F26</f>
        <v>1882500</v>
      </c>
      <c r="G30" s="135">
        <f>+Прил.7_Pr1!G26</f>
        <v>983640</v>
      </c>
    </row>
    <row r="31" spans="3:7" x14ac:dyDescent="0.3">
      <c r="C31" s="130"/>
      <c r="D31" s="142" t="s">
        <v>167</v>
      </c>
      <c r="E31" s="135">
        <f>+Прил.7_Pr1!E27</f>
        <v>379800</v>
      </c>
      <c r="F31" s="135">
        <f>+Прил.7_Pr1!F27</f>
        <v>379800</v>
      </c>
      <c r="G31" s="135">
        <f>+Прил.7_Pr1!G27</f>
        <v>0</v>
      </c>
    </row>
    <row r="32" spans="3:7" x14ac:dyDescent="0.3">
      <c r="C32" s="130"/>
      <c r="D32" s="142" t="s">
        <v>285</v>
      </c>
      <c r="E32" s="135">
        <f>Прил.7_Pr2!E25</f>
        <v>293800</v>
      </c>
      <c r="F32" s="143">
        <f>+Прил.7_Pr2!F25</f>
        <v>293800</v>
      </c>
      <c r="G32" s="143">
        <f>+Прил.7_Pr2!G25</f>
        <v>567543</v>
      </c>
    </row>
    <row r="33" spans="3:7" ht="25.5" x14ac:dyDescent="0.3">
      <c r="C33" s="130"/>
      <c r="D33" s="142" t="s">
        <v>174</v>
      </c>
      <c r="E33" s="135">
        <f>+Прил.7_Pr3!E25</f>
        <v>8836400</v>
      </c>
      <c r="F33" s="135">
        <f>+Прил.7_Pr3!F25</f>
        <v>8836400</v>
      </c>
      <c r="G33" s="135">
        <f>+Прил.7_Pr3!G25</f>
        <v>6544416</v>
      </c>
    </row>
    <row r="34" spans="3:7" x14ac:dyDescent="0.3">
      <c r="C34" s="130"/>
      <c r="D34" s="142" t="s">
        <v>279</v>
      </c>
      <c r="E34" s="135">
        <v>100000</v>
      </c>
      <c r="F34" s="135">
        <v>100000</v>
      </c>
      <c r="G34" s="135">
        <v>0</v>
      </c>
    </row>
    <row r="35" spans="3:7" ht="18.75" customHeight="1" x14ac:dyDescent="0.3">
      <c r="C35" s="130"/>
      <c r="D35" s="142" t="s">
        <v>281</v>
      </c>
      <c r="E35" s="135">
        <v>8800000</v>
      </c>
      <c r="F35" s="135">
        <v>8800000</v>
      </c>
      <c r="G35" s="135"/>
    </row>
    <row r="36" spans="3:7" x14ac:dyDescent="0.3">
      <c r="C36" s="130"/>
      <c r="D36" s="168" t="s">
        <v>284</v>
      </c>
      <c r="E36" s="135">
        <f>+Прил.7_Pr3!E28</f>
        <v>23500</v>
      </c>
      <c r="F36" s="135">
        <f>+Прил.7_Pr6!F26</f>
        <v>0</v>
      </c>
      <c r="G36" s="135">
        <f>+Прил.7_Pr6!G26</f>
        <v>0</v>
      </c>
    </row>
    <row r="37" spans="3:7" x14ac:dyDescent="0.3">
      <c r="C37" s="130"/>
      <c r="D37" s="142" t="s">
        <v>282</v>
      </c>
      <c r="E37" s="135">
        <f>+Прил.7_Pr4!E28</f>
        <v>99800</v>
      </c>
      <c r="F37" s="135">
        <f>+Прил.7_Pr6!F27</f>
        <v>0</v>
      </c>
      <c r="G37" s="135">
        <f>+Прил.7_Pr6!G27</f>
        <v>0</v>
      </c>
    </row>
    <row r="38" spans="3:7" x14ac:dyDescent="0.3">
      <c r="C38" s="130"/>
      <c r="D38" s="142" t="s">
        <v>129</v>
      </c>
      <c r="E38" s="135">
        <f>+Прил.7_Pr6!E29</f>
        <v>6000000</v>
      </c>
      <c r="F38" s="135">
        <f>+Прил.7_Pr6!F29</f>
        <v>6000000</v>
      </c>
      <c r="G38" s="135">
        <f>+Прил.7_Pr6!G29</f>
        <v>705980</v>
      </c>
    </row>
    <row r="39" spans="3:7" x14ac:dyDescent="0.3">
      <c r="C39" s="130"/>
      <c r="D39" s="142" t="s">
        <v>187</v>
      </c>
      <c r="E39" s="135">
        <f>+Прил.7_Pr6!E30</f>
        <v>844500</v>
      </c>
      <c r="F39" s="135">
        <f>+Прил.7_Pr6!F30</f>
        <v>844500</v>
      </c>
      <c r="G39" s="135">
        <f>+Прил.7_Pr6!G30</f>
        <v>422300</v>
      </c>
    </row>
    <row r="40" spans="3:7" x14ac:dyDescent="0.3">
      <c r="C40" s="130"/>
      <c r="D40" s="142" t="s">
        <v>268</v>
      </c>
      <c r="E40" s="135">
        <f>+Прил.7_Pr7!E25</f>
        <v>147300</v>
      </c>
      <c r="F40" s="135">
        <f>+Прил.7_Pr7!F25</f>
        <v>147300</v>
      </c>
      <c r="G40" s="164">
        <v>26013</v>
      </c>
    </row>
    <row r="41" spans="3:7" x14ac:dyDescent="0.3">
      <c r="C41" s="130"/>
      <c r="D41" s="142" t="s">
        <v>194</v>
      </c>
      <c r="E41" s="135">
        <f>+Прил.7_Pr12!E25</f>
        <v>500000</v>
      </c>
      <c r="F41" s="135">
        <f>+Прил.7_Pr12!F25</f>
        <v>500000</v>
      </c>
      <c r="G41" s="135">
        <f>+Прил.7_Pr12!G25</f>
        <v>0</v>
      </c>
    </row>
    <row r="42" spans="3:7" ht="38.25" x14ac:dyDescent="0.3">
      <c r="C42" s="130"/>
      <c r="D42" s="142" t="s">
        <v>267</v>
      </c>
      <c r="E42" s="143">
        <f>+Прил.7_Pr13!E25</f>
        <v>80000</v>
      </c>
      <c r="F42" s="143">
        <f>+Прил.7_Pr13!F25</f>
        <v>80000</v>
      </c>
      <c r="G42" s="143">
        <f>+Прил.7_Pr13!G25</f>
        <v>0</v>
      </c>
    </row>
    <row r="43" spans="3:7" ht="25.5" x14ac:dyDescent="0.3">
      <c r="C43" s="130"/>
      <c r="D43" s="142" t="s">
        <v>197</v>
      </c>
      <c r="E43" s="135">
        <f>+Прил.7_Pr14!E25</f>
        <v>3300</v>
      </c>
      <c r="F43" s="135">
        <f>+Прил.7_Pr14!F25</f>
        <v>3300</v>
      </c>
      <c r="G43" s="135">
        <f>+Прил.7_Pr14!G25</f>
        <v>3202</v>
      </c>
    </row>
    <row r="44" spans="3:7" x14ac:dyDescent="0.3">
      <c r="C44" s="144"/>
      <c r="D44" s="86"/>
      <c r="E44" s="145"/>
      <c r="F44" s="145"/>
      <c r="G44" s="145"/>
    </row>
    <row r="45" spans="3:7" x14ac:dyDescent="0.3">
      <c r="C45" s="146" t="s">
        <v>67</v>
      </c>
      <c r="D45" s="147" t="s">
        <v>68</v>
      </c>
      <c r="E45" s="129">
        <f>SUM(E46:E47)</f>
        <v>0</v>
      </c>
      <c r="F45" s="129">
        <f>SUM(F46:F47)</f>
        <v>0</v>
      </c>
      <c r="G45" s="129">
        <f>SUM(G46:G47)</f>
        <v>0</v>
      </c>
    </row>
    <row r="46" spans="3:7" x14ac:dyDescent="0.3">
      <c r="C46" s="130" t="s">
        <v>17</v>
      </c>
      <c r="D46" s="148"/>
      <c r="E46" s="135"/>
      <c r="F46" s="135"/>
      <c r="G46" s="135"/>
    </row>
    <row r="47" spans="3:7" hidden="1" x14ac:dyDescent="0.3">
      <c r="C47" s="130" t="s">
        <v>17</v>
      </c>
      <c r="D47" s="148"/>
      <c r="E47" s="135"/>
      <c r="F47" s="135"/>
      <c r="G47" s="135"/>
    </row>
    <row r="48" spans="3:7" x14ac:dyDescent="0.3">
      <c r="C48" s="127" t="s">
        <v>17</v>
      </c>
      <c r="D48" s="128" t="s">
        <v>69</v>
      </c>
      <c r="E48" s="129">
        <f>SUM(E23+E45)</f>
        <v>32460900</v>
      </c>
      <c r="F48" s="129">
        <f>SUM(F23+F45)</f>
        <v>32460900</v>
      </c>
      <c r="G48" s="129">
        <f>+G23+G45</f>
        <v>14426890</v>
      </c>
    </row>
    <row r="49" spans="3:7" x14ac:dyDescent="0.3">
      <c r="C49" s="130" t="s">
        <v>17</v>
      </c>
      <c r="D49" s="131" t="s">
        <v>17</v>
      </c>
      <c r="E49" s="135"/>
      <c r="F49" s="135"/>
      <c r="G49" s="135"/>
    </row>
    <row r="50" spans="3:7" x14ac:dyDescent="0.3">
      <c r="C50" s="127" t="s">
        <v>17</v>
      </c>
      <c r="D50" s="128" t="s">
        <v>70</v>
      </c>
      <c r="E50" s="129">
        <f>+E11+E23</f>
        <v>173237800</v>
      </c>
      <c r="F50" s="129">
        <f>+F11+F23</f>
        <v>173237800</v>
      </c>
      <c r="G50" s="129">
        <f>+G11+G23</f>
        <v>87600377</v>
      </c>
    </row>
    <row r="51" spans="3:7" x14ac:dyDescent="0.3">
      <c r="C51" s="130" t="s">
        <v>17</v>
      </c>
      <c r="D51" s="131" t="s">
        <v>17</v>
      </c>
      <c r="E51" s="135"/>
      <c r="F51" s="135"/>
      <c r="G51" s="135"/>
    </row>
    <row r="52" spans="3:7" x14ac:dyDescent="0.3">
      <c r="C52" s="127" t="s">
        <v>17</v>
      </c>
      <c r="D52" s="128" t="s">
        <v>71</v>
      </c>
      <c r="E52" s="149">
        <f>+E45+E23+E7</f>
        <v>173237800</v>
      </c>
      <c r="F52" s="149">
        <f>+F45+F23+F7</f>
        <v>173237800</v>
      </c>
      <c r="G52" s="149">
        <f>+G45+G23+G7</f>
        <v>87600377</v>
      </c>
    </row>
    <row r="53" spans="3:7" x14ac:dyDescent="0.3">
      <c r="C53" s="150"/>
      <c r="D53" s="151"/>
      <c r="E53" s="152"/>
      <c r="F53" s="152"/>
      <c r="G53" s="152"/>
    </row>
    <row r="54" spans="3:7" x14ac:dyDescent="0.3">
      <c r="C54" s="130" t="s">
        <v>17</v>
      </c>
      <c r="D54" s="131" t="s">
        <v>72</v>
      </c>
      <c r="E54" s="135">
        <f>+Прил.7_Pr11!E34+Прил.7_Pr12!E36+Прил.7_Pr13!E37+Прил.7_Pr14!E35+Прил.7_Pr15!E34</f>
        <v>1399</v>
      </c>
      <c r="F54" s="135">
        <f>+Прил.7_Pr11!F34+Прил.7_Pr12!F36+Прил.7_Pr13!F37+Прил.7_Pr14!F35+Прил.7_Pr15!F34</f>
        <v>1399</v>
      </c>
      <c r="G54" s="135">
        <f>+Прил.7_Pr11!G34+Прил.7_Pr12!G36+Прил.7_Pr13!G37+Прил.7_Pr14!G35+Прил.7_Pr15!G34</f>
        <v>1224</v>
      </c>
    </row>
    <row r="55" spans="3:7" x14ac:dyDescent="0.3">
      <c r="C55" s="130" t="s">
        <v>17</v>
      </c>
      <c r="D55" s="131" t="s">
        <v>73</v>
      </c>
      <c r="E55" s="135"/>
      <c r="F55" s="135"/>
      <c r="G55" s="135"/>
    </row>
    <row r="56" spans="3:7" x14ac:dyDescent="0.3">
      <c r="C56" s="18"/>
    </row>
    <row r="57" spans="3:7" ht="39" customHeight="1" x14ac:dyDescent="0.3">
      <c r="C57" s="257" t="s">
        <v>91</v>
      </c>
      <c r="D57" s="257"/>
      <c r="E57" s="257"/>
      <c r="F57" s="257"/>
      <c r="G57" s="257"/>
    </row>
    <row r="58" spans="3:7" ht="33.75" customHeight="1" x14ac:dyDescent="0.3">
      <c r="C58" s="257" t="s">
        <v>92</v>
      </c>
      <c r="D58" s="257"/>
      <c r="E58" s="257"/>
      <c r="F58" s="257"/>
      <c r="G58" s="257"/>
    </row>
    <row r="59" spans="3:7" x14ac:dyDescent="0.3">
      <c r="C59" s="18"/>
    </row>
    <row r="60" spans="3:7" ht="19.5" x14ac:dyDescent="0.3">
      <c r="C60" s="256" t="s">
        <v>74</v>
      </c>
      <c r="D60" s="256"/>
      <c r="E60" s="256"/>
      <c r="F60" s="256"/>
      <c r="G60" s="256"/>
    </row>
    <row r="61" spans="3:7" x14ac:dyDescent="0.3">
      <c r="C61" s="18"/>
    </row>
    <row r="62" spans="3:7" ht="37.5" x14ac:dyDescent="0.3">
      <c r="C62" s="25" t="s">
        <v>52</v>
      </c>
      <c r="D62" s="24" t="s">
        <v>199</v>
      </c>
      <c r="E62" s="24" t="s">
        <v>1</v>
      </c>
      <c r="F62" s="24" t="s">
        <v>2</v>
      </c>
      <c r="G62" s="24" t="s">
        <v>3</v>
      </c>
    </row>
    <row r="63" spans="3:7" x14ac:dyDescent="0.3">
      <c r="C63" s="12" t="s">
        <v>53</v>
      </c>
      <c r="D63" s="19" t="s">
        <v>76</v>
      </c>
      <c r="E63" s="28"/>
      <c r="F63" s="28"/>
      <c r="G63" s="28"/>
    </row>
    <row r="64" spans="3:7" x14ac:dyDescent="0.3">
      <c r="C64" s="20" t="s">
        <v>17</v>
      </c>
      <c r="D64" s="21" t="s">
        <v>55</v>
      </c>
      <c r="E64" s="27"/>
      <c r="F64" s="27"/>
      <c r="G64" s="27"/>
    </row>
    <row r="65" spans="3:7" x14ac:dyDescent="0.3">
      <c r="C65" s="20" t="s">
        <v>17</v>
      </c>
      <c r="D65" s="21" t="s">
        <v>56</v>
      </c>
      <c r="E65" s="27"/>
      <c r="F65" s="27"/>
      <c r="G65" s="27"/>
    </row>
    <row r="66" spans="3:7" x14ac:dyDescent="0.3">
      <c r="C66" s="20" t="s">
        <v>17</v>
      </c>
      <c r="D66" s="21" t="s">
        <v>57</v>
      </c>
      <c r="E66" s="27"/>
      <c r="F66" s="27"/>
      <c r="G66" s="27"/>
    </row>
    <row r="67" spans="3:7" x14ac:dyDescent="0.3">
      <c r="C67" s="12">
        <v>1</v>
      </c>
      <c r="D67" s="19" t="s">
        <v>58</v>
      </c>
      <c r="E67" s="28"/>
      <c r="F67" s="28"/>
      <c r="G67" s="28"/>
    </row>
    <row r="68" spans="3:7" x14ac:dyDescent="0.3">
      <c r="C68" s="20" t="s">
        <v>17</v>
      </c>
      <c r="D68" s="21" t="s">
        <v>55</v>
      </c>
      <c r="E68" s="27"/>
      <c r="F68" s="27"/>
      <c r="G68" s="27"/>
    </row>
    <row r="69" spans="3:7" x14ac:dyDescent="0.3">
      <c r="C69" s="20" t="s">
        <v>17</v>
      </c>
      <c r="D69" s="21" t="s">
        <v>56</v>
      </c>
      <c r="E69" s="27"/>
      <c r="F69" s="27"/>
      <c r="G69" s="27"/>
    </row>
    <row r="70" spans="3:7" x14ac:dyDescent="0.3">
      <c r="C70" s="20" t="s">
        <v>17</v>
      </c>
      <c r="D70" s="21" t="s">
        <v>57</v>
      </c>
      <c r="E70" s="27"/>
      <c r="F70" s="27"/>
      <c r="G70" s="27"/>
    </row>
    <row r="71" spans="3:7" x14ac:dyDescent="0.3">
      <c r="C71" s="12">
        <v>2</v>
      </c>
      <c r="D71" s="19" t="s">
        <v>59</v>
      </c>
      <c r="E71" s="28"/>
      <c r="F71" s="28"/>
      <c r="G71" s="28"/>
    </row>
    <row r="72" spans="3:7" x14ac:dyDescent="0.3">
      <c r="C72" s="20" t="s">
        <v>17</v>
      </c>
      <c r="D72" s="21" t="s">
        <v>55</v>
      </c>
      <c r="E72" s="27"/>
      <c r="F72" s="27"/>
      <c r="G72" s="27"/>
    </row>
    <row r="73" spans="3:7" x14ac:dyDescent="0.3">
      <c r="C73" s="20" t="s">
        <v>17</v>
      </c>
      <c r="D73" s="21" t="s">
        <v>56</v>
      </c>
      <c r="E73" s="27"/>
      <c r="F73" s="27"/>
      <c r="G73" s="27"/>
    </row>
    <row r="74" spans="3:7" x14ac:dyDescent="0.3">
      <c r="C74" s="20" t="s">
        <v>17</v>
      </c>
      <c r="D74" s="21" t="s">
        <v>57</v>
      </c>
      <c r="E74" s="27"/>
      <c r="F74" s="27"/>
      <c r="G74" s="27"/>
    </row>
    <row r="75" spans="3:7" x14ac:dyDescent="0.3">
      <c r="C75" s="20"/>
      <c r="D75" s="21"/>
      <c r="E75" s="27"/>
      <c r="F75" s="27"/>
      <c r="G75" s="27"/>
    </row>
    <row r="76" spans="3:7" x14ac:dyDescent="0.3">
      <c r="C76" s="12" t="s">
        <v>65</v>
      </c>
      <c r="D76" s="19" t="s">
        <v>66</v>
      </c>
      <c r="E76" s="28"/>
      <c r="F76" s="28"/>
      <c r="G76" s="28"/>
    </row>
    <row r="77" spans="3:7" x14ac:dyDescent="0.3">
      <c r="C77" s="20"/>
      <c r="D77" s="21"/>
      <c r="E77" s="27"/>
      <c r="F77" s="27"/>
      <c r="G77" s="27"/>
    </row>
    <row r="78" spans="3:7" x14ac:dyDescent="0.3">
      <c r="C78" s="12" t="s">
        <v>67</v>
      </c>
      <c r="D78" s="19" t="s">
        <v>68</v>
      </c>
      <c r="E78" s="28"/>
      <c r="F78" s="28"/>
      <c r="G78" s="28"/>
    </row>
    <row r="79" spans="3:7" x14ac:dyDescent="0.3">
      <c r="C79" s="20"/>
      <c r="D79" s="21"/>
      <c r="E79" s="27"/>
      <c r="F79" s="27"/>
      <c r="G79" s="27"/>
    </row>
    <row r="80" spans="3:7" x14ac:dyDescent="0.3">
      <c r="C80" s="12" t="s">
        <v>17</v>
      </c>
      <c r="D80" s="19" t="s">
        <v>69</v>
      </c>
      <c r="E80" s="28"/>
      <c r="F80" s="28"/>
      <c r="G80" s="28"/>
    </row>
    <row r="81" spans="3:7" x14ac:dyDescent="0.3">
      <c r="C81" s="20" t="s">
        <v>17</v>
      </c>
      <c r="D81" s="21" t="s">
        <v>17</v>
      </c>
      <c r="E81" s="27"/>
      <c r="F81" s="27"/>
      <c r="G81" s="27"/>
    </row>
    <row r="82" spans="3:7" x14ac:dyDescent="0.3">
      <c r="C82" s="12" t="s">
        <v>17</v>
      </c>
      <c r="D82" s="19" t="s">
        <v>70</v>
      </c>
      <c r="E82" s="28"/>
      <c r="F82" s="28"/>
      <c r="G82" s="28"/>
    </row>
    <row r="83" spans="3:7" x14ac:dyDescent="0.3">
      <c r="C83" s="20" t="s">
        <v>17</v>
      </c>
      <c r="D83" s="21" t="s">
        <v>17</v>
      </c>
      <c r="E83" s="27"/>
      <c r="F83" s="27"/>
      <c r="G83" s="27"/>
    </row>
    <row r="84" spans="3:7" x14ac:dyDescent="0.3">
      <c r="C84" s="12" t="s">
        <v>17</v>
      </c>
      <c r="D84" s="19" t="s">
        <v>71</v>
      </c>
      <c r="E84" s="28"/>
      <c r="F84" s="28"/>
      <c r="G84" s="28"/>
    </row>
    <row r="85" spans="3:7" x14ac:dyDescent="0.3">
      <c r="C85" s="20" t="s">
        <v>17</v>
      </c>
      <c r="D85" s="21" t="s">
        <v>72</v>
      </c>
      <c r="E85" s="27"/>
      <c r="F85" s="27"/>
      <c r="G85" s="27"/>
    </row>
    <row r="86" spans="3:7" x14ac:dyDescent="0.3">
      <c r="C86" s="20" t="s">
        <v>17</v>
      </c>
      <c r="D86" s="21" t="s">
        <v>73</v>
      </c>
      <c r="E86" s="27"/>
      <c r="F86" s="27"/>
      <c r="G86" s="27"/>
    </row>
    <row r="87" spans="3:7" x14ac:dyDescent="0.3">
      <c r="C87" s="255" t="s">
        <v>77</v>
      </c>
      <c r="D87" s="255"/>
      <c r="E87" s="255"/>
      <c r="F87" s="255"/>
      <c r="G87" s="255"/>
    </row>
  </sheetData>
  <mergeCells count="5">
    <mergeCell ref="C87:G87"/>
    <mergeCell ref="C60:G60"/>
    <mergeCell ref="C58:G58"/>
    <mergeCell ref="C57:G57"/>
    <mergeCell ref="C4:G4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73"/>
  <sheetViews>
    <sheetView topLeftCell="A4" zoomScaleNormal="100" workbookViewId="0">
      <selection activeCell="L13" sqref="L13"/>
    </sheetView>
  </sheetViews>
  <sheetFormatPr defaultColWidth="11.5703125" defaultRowHeight="15.75" x14ac:dyDescent="0.25"/>
  <cols>
    <col min="1" max="2" width="11.5703125" style="88"/>
    <col min="3" max="3" width="4.42578125" style="98" customWidth="1"/>
    <col min="4" max="4" width="59.5703125" style="88" customWidth="1"/>
    <col min="5" max="6" width="11.7109375" style="88" customWidth="1"/>
    <col min="7" max="7" width="15.5703125" style="88" customWidth="1"/>
    <col min="8" max="16384" width="11.5703125" style="88"/>
  </cols>
  <sheetData>
    <row r="4" spans="3:7" x14ac:dyDescent="0.25">
      <c r="C4" s="259" t="s">
        <v>51</v>
      </c>
      <c r="D4" s="259"/>
      <c r="E4" s="259"/>
      <c r="F4" s="259"/>
      <c r="G4" s="259"/>
    </row>
    <row r="6" spans="3:7" ht="63" x14ac:dyDescent="0.25">
      <c r="C6" s="23" t="s">
        <v>52</v>
      </c>
      <c r="D6" s="22" t="s">
        <v>168</v>
      </c>
      <c r="E6" s="22" t="s">
        <v>1</v>
      </c>
      <c r="F6" s="22" t="s">
        <v>2</v>
      </c>
      <c r="G6" s="22" t="s">
        <v>3</v>
      </c>
    </row>
    <row r="7" spans="3:7" x14ac:dyDescent="0.25">
      <c r="C7" s="23" t="s">
        <v>53</v>
      </c>
      <c r="D7" s="7" t="s">
        <v>54</v>
      </c>
      <c r="E7" s="190">
        <f>SUM(E8:E10)</f>
        <v>192000</v>
      </c>
      <c r="F7" s="190">
        <f>SUM(F8:F10)</f>
        <v>192000</v>
      </c>
      <c r="G7" s="190">
        <f>SUM(G8:G10)</f>
        <v>0</v>
      </c>
    </row>
    <row r="8" spans="3:7" x14ac:dyDescent="0.25">
      <c r="C8" s="89" t="s">
        <v>17</v>
      </c>
      <c r="D8" s="85" t="s">
        <v>55</v>
      </c>
      <c r="E8" s="191">
        <f>E12</f>
        <v>0</v>
      </c>
      <c r="F8" s="191">
        <f t="shared" ref="E8:G10" si="0">F12</f>
        <v>0</v>
      </c>
      <c r="G8" s="191">
        <f t="shared" si="0"/>
        <v>0</v>
      </c>
    </row>
    <row r="9" spans="3:7" x14ac:dyDescent="0.25">
      <c r="C9" s="89" t="s">
        <v>17</v>
      </c>
      <c r="D9" s="85" t="s">
        <v>56</v>
      </c>
      <c r="E9" s="191">
        <f t="shared" si="0"/>
        <v>192000</v>
      </c>
      <c r="F9" s="191">
        <f t="shared" si="0"/>
        <v>192000</v>
      </c>
      <c r="G9" s="191"/>
    </row>
    <row r="10" spans="3:7" x14ac:dyDescent="0.25">
      <c r="C10" s="89" t="s">
        <v>17</v>
      </c>
      <c r="D10" s="85" t="s">
        <v>57</v>
      </c>
      <c r="E10" s="191">
        <f t="shared" si="0"/>
        <v>0</v>
      </c>
      <c r="F10" s="191">
        <f t="shared" si="0"/>
        <v>0</v>
      </c>
      <c r="G10" s="191">
        <f t="shared" si="0"/>
        <v>0</v>
      </c>
    </row>
    <row r="11" spans="3:7" x14ac:dyDescent="0.25">
      <c r="C11" s="23">
        <v>1</v>
      </c>
      <c r="D11" s="90" t="s">
        <v>58</v>
      </c>
      <c r="E11" s="190">
        <f>SUM(E12:E14)</f>
        <v>192000</v>
      </c>
      <c r="F11" s="190">
        <f>SUM(F12:F14)</f>
        <v>192000</v>
      </c>
      <c r="G11" s="190">
        <f>SUM(G12:G14)</f>
        <v>0</v>
      </c>
    </row>
    <row r="12" spans="3:7" x14ac:dyDescent="0.25">
      <c r="C12" s="89" t="s">
        <v>17</v>
      </c>
      <c r="D12" s="91" t="s">
        <v>55</v>
      </c>
      <c r="E12" s="92">
        <v>0</v>
      </c>
      <c r="F12" s="92">
        <v>0</v>
      </c>
      <c r="G12" s="92">
        <v>0</v>
      </c>
    </row>
    <row r="13" spans="3:7" x14ac:dyDescent="0.25">
      <c r="C13" s="89" t="s">
        <v>17</v>
      </c>
      <c r="D13" s="91" t="s">
        <v>56</v>
      </c>
      <c r="E13" s="87">
        <v>192000</v>
      </c>
      <c r="F13" s="87">
        <v>192000</v>
      </c>
      <c r="G13" s="87"/>
    </row>
    <row r="14" spans="3:7" x14ac:dyDescent="0.25">
      <c r="C14" s="89" t="s">
        <v>17</v>
      </c>
      <c r="D14" s="91" t="s">
        <v>57</v>
      </c>
      <c r="E14" s="87">
        <v>0</v>
      </c>
      <c r="F14" s="87">
        <v>0</v>
      </c>
      <c r="G14" s="87">
        <v>0</v>
      </c>
    </row>
    <row r="15" spans="3:7" ht="31.5" x14ac:dyDescent="0.25">
      <c r="C15" s="23">
        <v>2</v>
      </c>
      <c r="D15" s="103" t="s">
        <v>59</v>
      </c>
      <c r="E15" s="190">
        <f>SUM(E16:E22)</f>
        <v>0</v>
      </c>
      <c r="F15" s="190">
        <f t="shared" ref="F15:G15" si="1">SUM(F16:F22)</f>
        <v>0</v>
      </c>
      <c r="G15" s="190">
        <f t="shared" si="1"/>
        <v>0</v>
      </c>
    </row>
    <row r="16" spans="3:7" hidden="1" x14ac:dyDescent="0.25">
      <c r="C16" s="89" t="s">
        <v>17</v>
      </c>
      <c r="D16" s="91" t="s">
        <v>55</v>
      </c>
      <c r="E16" s="92"/>
      <c r="F16" s="92"/>
      <c r="G16" s="92"/>
    </row>
    <row r="17" spans="3:8" hidden="1" x14ac:dyDescent="0.25">
      <c r="C17" s="89" t="s">
        <v>17</v>
      </c>
      <c r="D17" s="91" t="s">
        <v>56</v>
      </c>
      <c r="E17" s="87"/>
      <c r="F17" s="87"/>
      <c r="G17" s="87"/>
    </row>
    <row r="18" spans="3:8" x14ac:dyDescent="0.25">
      <c r="C18" s="89" t="s">
        <v>17</v>
      </c>
      <c r="D18" s="91" t="s">
        <v>57</v>
      </c>
      <c r="E18" s="87"/>
      <c r="F18" s="87"/>
      <c r="G18" s="87"/>
    </row>
    <row r="19" spans="3:8" hidden="1" x14ac:dyDescent="0.25">
      <c r="C19" s="89" t="s">
        <v>17</v>
      </c>
      <c r="D19" s="91" t="s">
        <v>60</v>
      </c>
      <c r="E19" s="87"/>
      <c r="F19" s="87"/>
      <c r="G19" s="87"/>
    </row>
    <row r="20" spans="3:8" hidden="1" x14ac:dyDescent="0.25">
      <c r="C20" s="89" t="s">
        <v>61</v>
      </c>
      <c r="D20" s="91" t="s">
        <v>62</v>
      </c>
      <c r="E20" s="87" t="s">
        <v>17</v>
      </c>
      <c r="F20" s="87" t="s">
        <v>17</v>
      </c>
      <c r="G20" s="87"/>
    </row>
    <row r="21" spans="3:8" hidden="1" x14ac:dyDescent="0.25">
      <c r="C21" s="89"/>
      <c r="D21" s="91"/>
      <c r="E21" s="87"/>
      <c r="F21" s="87"/>
      <c r="G21" s="87"/>
    </row>
    <row r="22" spans="3:8" x14ac:dyDescent="0.25">
      <c r="C22" s="89" t="s">
        <v>17</v>
      </c>
      <c r="D22" s="85" t="s">
        <v>90</v>
      </c>
      <c r="E22" s="87"/>
      <c r="F22" s="87"/>
      <c r="G22" s="87"/>
    </row>
    <row r="23" spans="3:8" x14ac:dyDescent="0.25">
      <c r="C23" s="23" t="s">
        <v>65</v>
      </c>
      <c r="D23" s="7" t="s">
        <v>66</v>
      </c>
      <c r="E23" s="190">
        <f t="shared" ref="E23:F23" si="2">SUM(E25:E29)</f>
        <v>6732300</v>
      </c>
      <c r="F23" s="190">
        <f t="shared" si="2"/>
        <v>6732300</v>
      </c>
      <c r="G23" s="190">
        <f>SUM(G25:G29)</f>
        <v>6157436</v>
      </c>
      <c r="H23" s="113"/>
    </row>
    <row r="24" spans="3:8" x14ac:dyDescent="0.25">
      <c r="C24" s="99"/>
      <c r="D24" s="100" t="s">
        <v>169</v>
      </c>
      <c r="E24" s="192"/>
      <c r="F24" s="192"/>
      <c r="G24" s="192"/>
    </row>
    <row r="25" spans="3:8" ht="31.5" x14ac:dyDescent="0.25">
      <c r="C25" s="99"/>
      <c r="D25" s="193" t="s">
        <v>162</v>
      </c>
      <c r="E25" s="194">
        <v>4470000</v>
      </c>
      <c r="F25" s="194">
        <v>4470000</v>
      </c>
      <c r="G25" s="195">
        <v>5173796</v>
      </c>
    </row>
    <row r="26" spans="3:8" x14ac:dyDescent="0.25">
      <c r="C26" s="99"/>
      <c r="D26" s="193" t="s">
        <v>163</v>
      </c>
      <c r="E26" s="161">
        <v>1882500</v>
      </c>
      <c r="F26" s="161">
        <v>1882500</v>
      </c>
      <c r="G26" s="196">
        <v>983640</v>
      </c>
    </row>
    <row r="27" spans="3:8" x14ac:dyDescent="0.25">
      <c r="C27" s="89" t="s">
        <v>17</v>
      </c>
      <c r="D27" s="193" t="s">
        <v>164</v>
      </c>
      <c r="E27" s="161">
        <v>379800</v>
      </c>
      <c r="F27" s="161">
        <v>379800</v>
      </c>
      <c r="G27" s="196"/>
    </row>
    <row r="28" spans="3:8" x14ac:dyDescent="0.25">
      <c r="C28" s="89"/>
      <c r="D28" s="193"/>
      <c r="E28" s="197"/>
      <c r="F28" s="197"/>
      <c r="G28" s="197"/>
    </row>
    <row r="29" spans="3:8" x14ac:dyDescent="0.25">
      <c r="C29" s="89" t="s">
        <v>17</v>
      </c>
      <c r="D29" s="193"/>
      <c r="E29" s="196"/>
      <c r="F29" s="196"/>
      <c r="G29" s="196"/>
    </row>
    <row r="30" spans="3:8" ht="31.5" x14ac:dyDescent="0.25">
      <c r="C30" s="101" t="s">
        <v>67</v>
      </c>
      <c r="D30" s="102" t="s">
        <v>68</v>
      </c>
      <c r="E30" s="198">
        <f>SUM(E31:E32)</f>
        <v>0</v>
      </c>
      <c r="F30" s="198">
        <f>SUM(F31:F32)</f>
        <v>0</v>
      </c>
      <c r="G30" s="198">
        <f>SUM(G31:G32)</f>
        <v>0</v>
      </c>
    </row>
    <row r="31" spans="3:8" x14ac:dyDescent="0.25">
      <c r="C31" s="89" t="s">
        <v>17</v>
      </c>
      <c r="D31" s="93"/>
      <c r="E31" s="92"/>
      <c r="F31" s="92"/>
      <c r="G31" s="92"/>
    </row>
    <row r="32" spans="3:8" x14ac:dyDescent="0.25">
      <c r="C32" s="89" t="s">
        <v>17</v>
      </c>
      <c r="D32" s="93"/>
      <c r="E32" s="87"/>
      <c r="F32" s="87"/>
      <c r="G32" s="87"/>
    </row>
    <row r="33" spans="3:7" x14ac:dyDescent="0.25">
      <c r="C33" s="23" t="s">
        <v>17</v>
      </c>
      <c r="D33" s="7" t="s">
        <v>69</v>
      </c>
      <c r="E33" s="190">
        <f>+E23+E30</f>
        <v>6732300</v>
      </c>
      <c r="F33" s="190">
        <f>+F23+F30</f>
        <v>6732300</v>
      </c>
      <c r="G33" s="190">
        <f>+G23+G30</f>
        <v>6157436</v>
      </c>
    </row>
    <row r="34" spans="3:7" x14ac:dyDescent="0.25">
      <c r="C34" s="89" t="s">
        <v>17</v>
      </c>
      <c r="D34" s="85" t="s">
        <v>17</v>
      </c>
      <c r="E34" s="92"/>
      <c r="F34" s="92"/>
      <c r="G34" s="92"/>
    </row>
    <row r="35" spans="3:7" x14ac:dyDescent="0.25">
      <c r="C35" s="23" t="s">
        <v>17</v>
      </c>
      <c r="D35" s="7" t="s">
        <v>70</v>
      </c>
      <c r="E35" s="190">
        <f>+E11+E23</f>
        <v>6924300</v>
      </c>
      <c r="F35" s="190">
        <f>+F11+F23</f>
        <v>6924300</v>
      </c>
      <c r="G35" s="190">
        <f>+G11+G23</f>
        <v>6157436</v>
      </c>
    </row>
    <row r="36" spans="3:7" x14ac:dyDescent="0.25">
      <c r="C36" s="89" t="s">
        <v>17</v>
      </c>
      <c r="D36" s="85" t="s">
        <v>17</v>
      </c>
      <c r="E36" s="92"/>
      <c r="F36" s="92"/>
      <c r="G36" s="92"/>
    </row>
    <row r="37" spans="3:7" x14ac:dyDescent="0.25">
      <c r="C37" s="23" t="s">
        <v>17</v>
      </c>
      <c r="D37" s="7" t="s">
        <v>71</v>
      </c>
      <c r="E37" s="190">
        <f>E7+E23+E30</f>
        <v>6924300</v>
      </c>
      <c r="F37" s="190">
        <f>F7+F23+F30</f>
        <v>6924300</v>
      </c>
      <c r="G37" s="190">
        <f>G7+G23+G30</f>
        <v>6157436</v>
      </c>
    </row>
    <row r="38" spans="3:7" x14ac:dyDescent="0.25">
      <c r="C38" s="94"/>
      <c r="D38" s="95"/>
      <c r="E38" s="96"/>
      <c r="F38" s="96"/>
      <c r="G38" s="96"/>
    </row>
    <row r="39" spans="3:7" x14ac:dyDescent="0.25">
      <c r="C39" s="89" t="s">
        <v>17</v>
      </c>
      <c r="D39" s="85" t="s">
        <v>72</v>
      </c>
      <c r="E39" s="87"/>
      <c r="F39" s="87"/>
      <c r="G39" s="87"/>
    </row>
    <row r="40" spans="3:7" x14ac:dyDescent="0.25">
      <c r="C40" s="89" t="s">
        <v>17</v>
      </c>
      <c r="D40" s="85" t="s">
        <v>73</v>
      </c>
      <c r="E40" s="87"/>
      <c r="F40" s="87"/>
      <c r="G40" s="87"/>
    </row>
    <row r="42" spans="3:7" ht="39" customHeight="1" x14ac:dyDescent="0.25">
      <c r="C42" s="260" t="s">
        <v>91</v>
      </c>
      <c r="D42" s="260"/>
      <c r="E42" s="260"/>
      <c r="F42" s="260"/>
      <c r="G42" s="260"/>
    </row>
    <row r="43" spans="3:7" ht="33.75" customHeight="1" x14ac:dyDescent="0.25">
      <c r="C43" s="260" t="s">
        <v>92</v>
      </c>
      <c r="D43" s="260"/>
      <c r="E43" s="260"/>
      <c r="F43" s="260"/>
      <c r="G43" s="260"/>
    </row>
    <row r="46" spans="3:7" x14ac:dyDescent="0.25">
      <c r="C46" s="261" t="s">
        <v>74</v>
      </c>
      <c r="D46" s="261"/>
      <c r="E46" s="261"/>
      <c r="F46" s="261"/>
      <c r="G46" s="261"/>
    </row>
    <row r="48" spans="3:7" ht="31.5" x14ac:dyDescent="0.25">
      <c r="C48" s="23" t="s">
        <v>52</v>
      </c>
      <c r="D48" s="22" t="s">
        <v>75</v>
      </c>
      <c r="E48" s="22" t="s">
        <v>1</v>
      </c>
      <c r="F48" s="22" t="s">
        <v>2</v>
      </c>
      <c r="G48" s="22" t="s">
        <v>3</v>
      </c>
    </row>
    <row r="49" spans="3:7" x14ac:dyDescent="0.25">
      <c r="C49" s="23" t="s">
        <v>53</v>
      </c>
      <c r="D49" s="7" t="s">
        <v>76</v>
      </c>
      <c r="E49" s="97"/>
      <c r="F49" s="97"/>
      <c r="G49" s="97"/>
    </row>
    <row r="50" spans="3:7" x14ac:dyDescent="0.25">
      <c r="C50" s="89" t="s">
        <v>17</v>
      </c>
      <c r="D50" s="85" t="s">
        <v>55</v>
      </c>
      <c r="E50" s="87"/>
      <c r="F50" s="87"/>
      <c r="G50" s="87"/>
    </row>
    <row r="51" spans="3:7" x14ac:dyDescent="0.25">
      <c r="C51" s="89" t="s">
        <v>17</v>
      </c>
      <c r="D51" s="85" t="s">
        <v>56</v>
      </c>
      <c r="E51" s="87"/>
      <c r="F51" s="87"/>
      <c r="G51" s="87"/>
    </row>
    <row r="52" spans="3:7" x14ac:dyDescent="0.25">
      <c r="C52" s="89" t="s">
        <v>17</v>
      </c>
      <c r="D52" s="85" t="s">
        <v>57</v>
      </c>
      <c r="E52" s="87"/>
      <c r="F52" s="87"/>
      <c r="G52" s="87"/>
    </row>
    <row r="53" spans="3:7" x14ac:dyDescent="0.25">
      <c r="C53" s="23">
        <v>1</v>
      </c>
      <c r="D53" s="7" t="s">
        <v>58</v>
      </c>
      <c r="E53" s="97"/>
      <c r="F53" s="97"/>
      <c r="G53" s="97"/>
    </row>
    <row r="54" spans="3:7" x14ac:dyDescent="0.25">
      <c r="C54" s="89" t="s">
        <v>17</v>
      </c>
      <c r="D54" s="85" t="s">
        <v>55</v>
      </c>
      <c r="E54" s="87"/>
      <c r="F54" s="87"/>
      <c r="G54" s="87"/>
    </row>
    <row r="55" spans="3:7" x14ac:dyDescent="0.25">
      <c r="C55" s="89" t="s">
        <v>17</v>
      </c>
      <c r="D55" s="85" t="s">
        <v>56</v>
      </c>
      <c r="E55" s="87"/>
      <c r="F55" s="87"/>
      <c r="G55" s="87"/>
    </row>
    <row r="56" spans="3:7" x14ac:dyDescent="0.25">
      <c r="C56" s="89" t="s">
        <v>17</v>
      </c>
      <c r="D56" s="85" t="s">
        <v>57</v>
      </c>
      <c r="E56" s="87"/>
      <c r="F56" s="87"/>
      <c r="G56" s="87"/>
    </row>
    <row r="57" spans="3:7" x14ac:dyDescent="0.25">
      <c r="C57" s="23">
        <v>2</v>
      </c>
      <c r="D57" s="7" t="s">
        <v>59</v>
      </c>
      <c r="E57" s="97"/>
      <c r="F57" s="97"/>
      <c r="G57" s="97"/>
    </row>
    <row r="58" spans="3:7" x14ac:dyDescent="0.25">
      <c r="C58" s="89" t="s">
        <v>17</v>
      </c>
      <c r="D58" s="85" t="s">
        <v>55</v>
      </c>
      <c r="E58" s="87"/>
      <c r="F58" s="87"/>
      <c r="G58" s="87"/>
    </row>
    <row r="59" spans="3:7" x14ac:dyDescent="0.25">
      <c r="C59" s="89" t="s">
        <v>17</v>
      </c>
      <c r="D59" s="85" t="s">
        <v>56</v>
      </c>
      <c r="E59" s="87"/>
      <c r="F59" s="87"/>
      <c r="G59" s="87"/>
    </row>
    <row r="60" spans="3:7" x14ac:dyDescent="0.25">
      <c r="C60" s="89" t="s">
        <v>17</v>
      </c>
      <c r="D60" s="85" t="s">
        <v>57</v>
      </c>
      <c r="E60" s="87"/>
      <c r="F60" s="87"/>
      <c r="G60" s="87"/>
    </row>
    <row r="61" spans="3:7" x14ac:dyDescent="0.25">
      <c r="C61" s="89"/>
      <c r="D61" s="85"/>
      <c r="E61" s="87"/>
      <c r="F61" s="87"/>
      <c r="G61" s="87"/>
    </row>
    <row r="62" spans="3:7" x14ac:dyDescent="0.25">
      <c r="C62" s="23" t="s">
        <v>65</v>
      </c>
      <c r="D62" s="7" t="s">
        <v>66</v>
      </c>
      <c r="E62" s="97"/>
      <c r="F62" s="97"/>
      <c r="G62" s="97"/>
    </row>
    <row r="63" spans="3:7" x14ac:dyDescent="0.25">
      <c r="C63" s="89"/>
      <c r="D63" s="85"/>
      <c r="E63" s="87"/>
      <c r="F63" s="87"/>
      <c r="G63" s="87"/>
    </row>
    <row r="64" spans="3:7" x14ac:dyDescent="0.25">
      <c r="C64" s="23" t="s">
        <v>67</v>
      </c>
      <c r="D64" s="7" t="s">
        <v>68</v>
      </c>
      <c r="E64" s="97"/>
      <c r="F64" s="97"/>
      <c r="G64" s="97"/>
    </row>
    <row r="65" spans="3:7" x14ac:dyDescent="0.25">
      <c r="C65" s="89"/>
      <c r="D65" s="85"/>
      <c r="E65" s="87"/>
      <c r="F65" s="87"/>
      <c r="G65" s="87"/>
    </row>
    <row r="66" spans="3:7" x14ac:dyDescent="0.25">
      <c r="C66" s="23" t="s">
        <v>17</v>
      </c>
      <c r="D66" s="7" t="s">
        <v>69</v>
      </c>
      <c r="E66" s="97"/>
      <c r="F66" s="97"/>
      <c r="G66" s="97"/>
    </row>
    <row r="67" spans="3:7" x14ac:dyDescent="0.25">
      <c r="C67" s="89" t="s">
        <v>17</v>
      </c>
      <c r="D67" s="85" t="s">
        <v>17</v>
      </c>
      <c r="E67" s="87"/>
      <c r="F67" s="87"/>
      <c r="G67" s="87"/>
    </row>
    <row r="68" spans="3:7" x14ac:dyDescent="0.25">
      <c r="C68" s="23" t="s">
        <v>17</v>
      </c>
      <c r="D68" s="7" t="s">
        <v>70</v>
      </c>
      <c r="E68" s="97"/>
      <c r="F68" s="97"/>
      <c r="G68" s="97"/>
    </row>
    <row r="69" spans="3:7" x14ac:dyDescent="0.25">
      <c r="C69" s="89" t="s">
        <v>17</v>
      </c>
      <c r="D69" s="85" t="s">
        <v>17</v>
      </c>
      <c r="E69" s="87"/>
      <c r="F69" s="87"/>
      <c r="G69" s="87"/>
    </row>
    <row r="70" spans="3:7" x14ac:dyDescent="0.25">
      <c r="C70" s="23" t="s">
        <v>17</v>
      </c>
      <c r="D70" s="7" t="s">
        <v>71</v>
      </c>
      <c r="E70" s="97"/>
      <c r="F70" s="97"/>
      <c r="G70" s="97"/>
    </row>
    <row r="71" spans="3:7" x14ac:dyDescent="0.25">
      <c r="C71" s="89" t="s">
        <v>17</v>
      </c>
      <c r="D71" s="85" t="s">
        <v>72</v>
      </c>
      <c r="E71" s="87"/>
      <c r="F71" s="87"/>
      <c r="G71" s="87"/>
    </row>
    <row r="72" spans="3:7" x14ac:dyDescent="0.25">
      <c r="C72" s="89" t="s">
        <v>17</v>
      </c>
      <c r="D72" s="85" t="s">
        <v>73</v>
      </c>
      <c r="E72" s="87"/>
      <c r="F72" s="87"/>
      <c r="G72" s="87"/>
    </row>
    <row r="73" spans="3:7" x14ac:dyDescent="0.25">
      <c r="C73" s="246" t="s">
        <v>77</v>
      </c>
      <c r="D73" s="246"/>
      <c r="E73" s="246"/>
      <c r="F73" s="246"/>
      <c r="G73" s="246"/>
    </row>
  </sheetData>
  <mergeCells count="5">
    <mergeCell ref="C4:G4"/>
    <mergeCell ref="C42:G42"/>
    <mergeCell ref="C43:G43"/>
    <mergeCell ref="C46:G46"/>
    <mergeCell ref="C73:G73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Приложение № 1 </vt:lpstr>
      <vt:lpstr>Приложение № 2а</vt:lpstr>
      <vt:lpstr>Приложение № 2б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Прил.7_Pr1</vt:lpstr>
      <vt:lpstr>Прил.7_Pr2</vt:lpstr>
      <vt:lpstr>Прил.7_Pr3</vt:lpstr>
      <vt:lpstr>Прил.7_Pr4</vt:lpstr>
      <vt:lpstr>Прил.7_Pr5</vt:lpstr>
      <vt:lpstr>Прил.7_Pr6</vt:lpstr>
      <vt:lpstr>Прил.7_Pr7</vt:lpstr>
      <vt:lpstr>Прил.7_Pr8</vt:lpstr>
      <vt:lpstr>Прил.7_Pr9</vt:lpstr>
      <vt:lpstr>Прил.7_Pr10</vt:lpstr>
      <vt:lpstr>Прил.7_Pr11</vt:lpstr>
      <vt:lpstr>Прил.7_Pr12</vt:lpstr>
      <vt:lpstr>Прил.7_Pr13</vt:lpstr>
      <vt:lpstr>Прил.7_Pr14</vt:lpstr>
      <vt:lpstr>Прил.7_Pr15</vt:lpstr>
      <vt:lpstr>Справка за разходите</vt:lpstr>
      <vt:lpstr>Справка индикатори</vt:lpstr>
      <vt:lpstr>Ключови индикатори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Таня Ленкова</dc:creator>
  <dc:description/>
  <cp:lastModifiedBy>Tsvetomila Valcheva</cp:lastModifiedBy>
  <cp:revision>1</cp:revision>
  <dcterms:created xsi:type="dcterms:W3CDTF">2020-07-10T13:21:11Z</dcterms:created>
  <dcterms:modified xsi:type="dcterms:W3CDTF">2023-10-16T15:52:04Z</dcterms:modified>
  <dc:language>es-ES</dc:language>
</cp:coreProperties>
</file>